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0" windowWidth="14436" windowHeight="12336"/>
  </bookViews>
  <sheets>
    <sheet name="Projetos Aprovados" sheetId="1" r:id="rId1"/>
    <sheet name="OT " sheetId="2" r:id="rId2"/>
    <sheet name="PI" sheetId="3" r:id="rId3"/>
  </sheets>
  <definedNames>
    <definedName name="_xlnm._FilterDatabase" localSheetId="0" hidden="1">'Projetos Aprovados'!$B$14:$T$902</definedName>
    <definedName name="_xlnm.Print_Area" localSheetId="0">'Projetos Aprovados'!$B$1:$T$946</definedName>
    <definedName name="_xlnm.Print_Titles" localSheetId="0">'Projetos Aprovados'!$1:$12</definedName>
  </definedNames>
  <calcPr calcId="162913"/>
</workbook>
</file>

<file path=xl/calcChain.xml><?xml version="1.0" encoding="utf-8"?>
<calcChain xmlns="http://schemas.openxmlformats.org/spreadsheetml/2006/main">
  <c r="K324" i="1" l="1"/>
  <c r="T795" i="1" l="1"/>
  <c r="Q795" i="1"/>
  <c r="K795" i="1"/>
  <c r="K737" i="1"/>
  <c r="Q737" i="1"/>
  <c r="T737" i="1"/>
  <c r="T645" i="1"/>
  <c r="Q645" i="1"/>
  <c r="K645" i="1"/>
  <c r="T586" i="1"/>
  <c r="Q586" i="1"/>
  <c r="K586" i="1"/>
  <c r="T129" i="1" l="1"/>
  <c r="Q129" i="1"/>
  <c r="K129" i="1" l="1"/>
  <c r="T901" i="1" l="1"/>
  <c r="Q901" i="1"/>
  <c r="T841" i="1"/>
  <c r="Q841" i="1"/>
  <c r="K841" i="1"/>
  <c r="K624" i="1" l="1"/>
  <c r="T922" i="1" l="1"/>
  <c r="Q922" i="1"/>
  <c r="Q694" i="1" l="1"/>
  <c r="K817" i="1" l="1"/>
  <c r="K682" i="1"/>
  <c r="K476" i="1"/>
  <c r="T668" i="1" l="1"/>
  <c r="Q668" i="1" l="1"/>
  <c r="K668" i="1"/>
  <c r="T178" i="1" l="1"/>
  <c r="Q178" i="1"/>
  <c r="K178" i="1"/>
  <c r="T859" i="1" l="1"/>
  <c r="Q859" i="1"/>
  <c r="K859" i="1"/>
  <c r="T743" i="1" l="1"/>
  <c r="Q743" i="1"/>
  <c r="K743" i="1"/>
  <c r="T694" i="1"/>
  <c r="K694" i="1"/>
  <c r="T682" i="1"/>
  <c r="Q682" i="1"/>
  <c r="K561" i="1" l="1"/>
  <c r="T486" i="1"/>
  <c r="Q486" i="1"/>
  <c r="K486" i="1"/>
  <c r="T483" i="1"/>
  <c r="Q483" i="1"/>
  <c r="K483" i="1"/>
  <c r="T75" i="1"/>
  <c r="Q75" i="1"/>
  <c r="K75" i="1"/>
  <c r="Q845" i="1" l="1"/>
  <c r="Q890" i="1" l="1"/>
  <c r="K890" i="1"/>
  <c r="T886" i="1"/>
  <c r="Q886" i="1"/>
  <c r="K886" i="1"/>
  <c r="T890" i="1"/>
  <c r="T845" i="1"/>
  <c r="K845" i="1"/>
  <c r="T891" i="1" l="1"/>
  <c r="Q891" i="1"/>
  <c r="K891" i="1"/>
  <c r="T567" i="1"/>
  <c r="Q567" i="1"/>
  <c r="K567" i="1"/>
  <c r="K130" i="1" l="1"/>
  <c r="Q130" i="1"/>
  <c r="T130" i="1"/>
  <c r="Q258" i="1"/>
  <c r="T258" i="1"/>
  <c r="Q260" i="1"/>
  <c r="T260" i="1"/>
  <c r="Q265" i="1"/>
  <c r="T265" i="1"/>
  <c r="Q476" i="1"/>
  <c r="T476" i="1"/>
  <c r="K487" i="1"/>
  <c r="Q487" i="1"/>
  <c r="T487" i="1"/>
  <c r="K527" i="1"/>
  <c r="Q527" i="1"/>
  <c r="T527" i="1"/>
  <c r="K529" i="1"/>
  <c r="Q529" i="1"/>
  <c r="T529" i="1"/>
  <c r="Q561" i="1"/>
  <c r="T561" i="1"/>
  <c r="Q624" i="1"/>
  <c r="T624" i="1"/>
  <c r="K685" i="1"/>
  <c r="Q685" i="1"/>
  <c r="Q796" i="1" s="1"/>
  <c r="T685" i="1"/>
  <c r="T796" i="1" s="1"/>
  <c r="K860" i="1"/>
  <c r="Q817" i="1"/>
  <c r="T817" i="1"/>
  <c r="T324" i="1" l="1"/>
  <c r="Q324" i="1"/>
  <c r="K562" i="1"/>
  <c r="T562" i="1"/>
  <c r="Q562" i="1"/>
  <c r="K796" i="1"/>
  <c r="T669" i="1"/>
  <c r="K477" i="1"/>
  <c r="Q477" i="1" l="1"/>
  <c r="T477" i="1"/>
  <c r="T860" i="1" l="1"/>
  <c r="T902" i="1" s="1"/>
  <c r="Q860" i="1"/>
  <c r="R909" i="1"/>
  <c r="R910" i="1"/>
  <c r="R911" i="1"/>
  <c r="R912" i="1"/>
  <c r="R913" i="1"/>
  <c r="R914" i="1"/>
  <c r="R915" i="1"/>
  <c r="R916" i="1"/>
  <c r="R917" i="1"/>
  <c r="R918" i="1"/>
  <c r="R919" i="1"/>
  <c r="R908" i="1" l="1"/>
  <c r="K669" i="1"/>
  <c r="K902" i="1" s="1"/>
  <c r="Q669" i="1"/>
  <c r="Q902" i="1" s="1"/>
</calcChain>
</file>

<file path=xl/sharedStrings.xml><?xml version="1.0" encoding="utf-8"?>
<sst xmlns="http://schemas.openxmlformats.org/spreadsheetml/2006/main" count="8108" uniqueCount="3009">
  <si>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</si>
  <si>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</si>
  <si>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</si>
  <si>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</si>
  <si>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</si>
  <si>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</si>
  <si>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</si>
  <si>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</si>
  <si>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</si>
  <si>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</si>
  <si>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</si>
  <si>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</si>
  <si>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</si>
  <si>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</si>
  <si>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</si>
  <si>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</si>
  <si>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</si>
  <si>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</si>
  <si>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</si>
  <si>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</si>
  <si>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</si>
  <si>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</si>
  <si>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</si>
  <si>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</si>
  <si>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</si>
  <si>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</si>
  <si>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</si>
  <si>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</si>
  <si>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</si>
  <si>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</si>
  <si>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</si>
  <si>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</si>
  <si>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</si>
  <si>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</si>
  <si>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Castro Marim</t>
  </si>
  <si>
    <t>ALG-02-0752-FEDER-001649</t>
  </si>
  <si>
    <t>Flor de Sal Natural</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</si>
  <si>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</si>
  <si>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</si>
  <si>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</si>
  <si>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</si>
  <si>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</si>
  <si>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</si>
  <si>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</si>
  <si>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</si>
  <si>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</si>
  <si>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</si>
  <si>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</si>
  <si>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</si>
  <si>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</si>
  <si>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Criação de Fundo de Fundos de Capital / Quase - Capital</t>
  </si>
  <si>
    <t>ALG-02-0651-FEDER-005254</t>
  </si>
  <si>
    <t>CONSULTORIA PARA CONCEPÇÃO DO PLANO DE NEGÓCIOS DA XPTO XPERT ENERGY</t>
  </si>
  <si>
    <t>ALG-02-0651-FEDER-003975</t>
  </si>
  <si>
    <t>Plano de Negócios da Empresa</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</si>
  <si>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</si>
  <si>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</si>
  <si>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</si>
  <si>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</si>
  <si>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</si>
  <si>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</si>
  <si>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</si>
  <si>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</si>
  <si>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</si>
  <si>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</si>
  <si>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</si>
  <si>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</si>
  <si>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</si>
  <si>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</si>
  <si>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</si>
  <si>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</si>
  <si>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</si>
  <si>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</si>
  <si>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</si>
  <si>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</si>
  <si>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</si>
  <si>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</si>
  <si>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</si>
  <si>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</si>
  <si>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</si>
  <si>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</si>
  <si>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</si>
  <si>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</si>
  <si>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</si>
  <si>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</si>
  <si>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</si>
  <si>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</si>
  <si>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</si>
  <si>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</si>
  <si>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</si>
  <si>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</si>
  <si>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</si>
  <si>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</si>
  <si>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</si>
  <si>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</si>
  <si>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</si>
  <si>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</si>
  <si>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</si>
  <si>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</si>
  <si>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</si>
  <si>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</si>
  <si>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</si>
  <si>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</si>
  <si>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</si>
  <si>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</si>
  <si>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</si>
  <si>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</si>
  <si>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</si>
  <si>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</si>
  <si>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</si>
  <si>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</si>
  <si>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</si>
  <si>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</si>
  <si>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</si>
  <si>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</si>
  <si>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</si>
  <si>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</si>
  <si>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</si>
  <si>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</si>
  <si>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</si>
  <si>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</si>
  <si>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</si>
  <si>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</si>
  <si>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</si>
  <si>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</si>
  <si>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</si>
  <si>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</si>
  <si>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</si>
  <si>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</si>
  <si>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</si>
  <si>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</si>
  <si>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</si>
  <si>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</si>
  <si>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</si>
  <si>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</si>
  <si>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PLANO INTEGRADO DE BRANDING E MARKETING DIGITAL</t>
  </si>
  <si>
    <t>ALG-02-0853-FEDER-010520</t>
  </si>
  <si>
    <t>FILÁGUEDA a caminho da Qualidade</t>
  </si>
  <si>
    <t>ALG-02-0853-FEDER-010220</t>
  </si>
  <si>
    <t>Consultoria para implementação do sistema de gestão ambiental</t>
  </si>
  <si>
    <t>ALG-02-0853-FEDER-010124</t>
  </si>
  <si>
    <t>SISTEMA INTEGRADO DE VENDAS E GESTÃO DE CLIENTES</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</si>
  <si>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</si>
  <si>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</si>
  <si>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</si>
  <si>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</si>
  <si>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</si>
  <si>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</si>
  <si>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</si>
  <si>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</si>
  <si>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</si>
  <si>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</si>
  <si>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</si>
  <si>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</si>
  <si>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</si>
  <si>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</si>
  <si>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</si>
  <si>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</si>
  <si>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</si>
  <si>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</si>
  <si>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CONSULTORIA PARA O REFORÇO DAS CAPACIDADES DE GESTÃO  DE MARKETING</t>
  </si>
  <si>
    <t>ALG-02-0853-FEDER-003075</t>
  </si>
  <si>
    <t>ALG-02-0853-FEDER-003143</t>
  </si>
  <si>
    <t>CONSULTORIA PARA O REFORÇO DAS CAPACIDADES DE GESTÃO DE MARKETING</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</si>
  <si>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</si>
  <si>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</si>
  <si>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</si>
  <si>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</si>
  <si>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</si>
  <si>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</si>
  <si>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</si>
  <si>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</si>
  <si>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</si>
  <si>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</si>
  <si>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QUALIFICAR PARA CRESCER</t>
  </si>
  <si>
    <t>ALG-02-0853-FEDER-004540</t>
  </si>
  <si>
    <t>CONSULTORIA PARA O DESENVOLVIMENTO DE REQUISITOS PARA APLICAÇÃO DE GESTÃO DE CLIENTES</t>
  </si>
  <si>
    <t>ALG-02-0853-FEDER-004360</t>
  </si>
  <si>
    <t>CONSULTORIA PARA A REALIZAÇÃO DE ESTUDO DE VIABILIDADE DE NOVOS INVESTIMENTOS</t>
  </si>
  <si>
    <t>ALG-02-0853-FEDER-007359</t>
  </si>
  <si>
    <t>ALG-02-0853-FEDER-004358</t>
  </si>
  <si>
    <t>CONSULTORIA PARA A REALIZAÇÃO ESTUDO DE VIABILIDADE DE  NOVOS INVESTIMENTOS</t>
  </si>
  <si>
    <t>ALG-02-0853-FEDER-004281</t>
  </si>
  <si>
    <t>ALG-02-0853-FEDER-001645</t>
  </si>
  <si>
    <t>Qualificação ItBase</t>
  </si>
  <si>
    <t>ALG-02-0853-FEDER-007093</t>
  </si>
  <si>
    <t>Implementação de Estrategia de Comunicação Organizacional Interna e Externa</t>
  </si>
  <si>
    <t>ALG-02-0853-FEDER-004521</t>
  </si>
  <si>
    <t>CONSULTORIA PARA O DESENVOLVIMENTO DE REQUISITOS PARA UMA PLATAFORMA DE GESTÃO DE CLIENTES</t>
  </si>
  <si>
    <t>ALG-02-0853-FEDER-005701</t>
  </si>
  <si>
    <t>CertifyRad</t>
  </si>
  <si>
    <t>ALG-02-0853-FEDER-003937</t>
  </si>
  <si>
    <t>Conceção de plano de marketing</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</si>
  <si>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</si>
  <si>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</si>
  <si>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</si>
  <si>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</si>
  <si>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</si>
  <si>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</si>
  <si>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</si>
  <si>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</si>
  <si>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CONSULTORIA PARA A GESTÃO DE MARKETING</t>
  </si>
  <si>
    <t>ALG-02-0853-FEDER-002873</t>
  </si>
  <si>
    <t>ALG-02-0853-FEDER-004350</t>
  </si>
  <si>
    <t>DESENVOLVIMENTO DE REQUISITOS PARA  PLATAFORMA DE GESTÃO DA RELAÇÃO COM OS CLIENTES</t>
  </si>
  <si>
    <t>ALG-02-0853-FEDER-003888</t>
  </si>
  <si>
    <t>Qualidade para a Competitividade</t>
  </si>
  <si>
    <t>ALG-02-0853-FEDER-002947</t>
  </si>
  <si>
    <t>CONSULTORIA PARA A REALIZAÇÃO DO PLANO DE NEGÓCIOS PARA EXPANSÃO DA ATIVIDADE</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</si>
  <si>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</si>
  <si>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</si>
  <si>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</si>
  <si>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</si>
  <si>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</si>
  <si>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</si>
  <si>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</si>
  <si>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</si>
  <si>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BUILDINGCLASS NA WEB</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</si>
  <si>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</si>
  <si>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</si>
  <si>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</si>
  <si>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</si>
  <si>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</si>
  <si>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</si>
  <si>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</si>
  <si>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</si>
  <si>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</si>
  <si>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</si>
  <si>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</si>
  <si>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</si>
  <si>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</si>
  <si>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</si>
  <si>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</si>
  <si>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</si>
  <si>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</si>
  <si>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ALG-01-0247-FEDER-006293</t>
  </si>
  <si>
    <t>Investigação e Desenvolvimento para o uso de medidas preventivas que reduzam o risco de contaminação da fruta</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</si>
  <si>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</si>
  <si>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</si>
  <si>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</si>
  <si>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</si>
  <si>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</si>
  <si>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</si>
  <si>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</si>
  <si>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</si>
  <si>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</si>
  <si>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</si>
  <si>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</si>
  <si>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</si>
  <si>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</si>
  <si>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</si>
  <si>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</si>
  <si>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</si>
  <si>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</si>
  <si>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</si>
  <si>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</si>
  <si>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</si>
  <si>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</si>
  <si>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</si>
  <si>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</si>
  <si>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</si>
  <si>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</si>
  <si>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</si>
  <si>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</si>
  <si>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</si>
  <si>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</si>
  <si>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</si>
  <si>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Desenvolvimento de Plataforma digital e sistema de Gestão da Qualidade</t>
  </si>
  <si>
    <t>ALG-02-0853-FEDER-006209</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</si>
  <si>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</si>
  <si>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</si>
  <si>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</si>
  <si>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</si>
  <si>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</si>
  <si>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</si>
  <si>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</si>
  <si>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</si>
  <si>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</si>
  <si>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</si>
  <si>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</si>
  <si>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</si>
  <si>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M5SAR .: MOBILE FIVE SENSES AUGMENTED REALITY SYSTEM FOR MUSEUMS</t>
  </si>
  <si>
    <t>ALG-01-0247-FEDER-003322</t>
  </si>
  <si>
    <t>QB-Embalagem Inteligente</t>
  </si>
  <si>
    <t>ALG-01-0247-FEDER-017047</t>
  </si>
  <si>
    <t>Investigação aplicada à produção de cerveja com base em produtos tradiocionais</t>
  </si>
  <si>
    <t>ALG-01-0247-FEDER-017012</t>
  </si>
  <si>
    <t>CHOOSE OUR FOOD</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</si>
  <si>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</si>
  <si>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</si>
  <si>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</si>
  <si>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</si>
  <si>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</si>
  <si>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</si>
  <si>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</si>
  <si>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</si>
  <si>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</si>
  <si>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Bike Tours Portugal - Capacity Building for Growth</t>
  </si>
  <si>
    <t>ALG-02-0853-FEDER-014513</t>
  </si>
  <si>
    <t>Internacionalização do destino turístico Algarve em Espanha</t>
  </si>
  <si>
    <t>ALG-02-0752-FEDER-010869</t>
  </si>
  <si>
    <t>ALGARVE STORE &amp; BUSINESS ONLINE</t>
  </si>
  <si>
    <t>ALG-02-0752-FEDER-011563</t>
  </si>
  <si>
    <t>Turismo em Zonas de Baixa Densidade [Baixo Guadiana]</t>
  </si>
  <si>
    <t>ALG-02-0752-FEDER-014937</t>
  </si>
  <si>
    <t>INTERNACIONALIZAR+ ALGARVE | Valorização dos Recursos da Região do Algarve | Territórios de Baixa Densidade</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</si>
  <si>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</si>
  <si>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</si>
  <si>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</si>
  <si>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</si>
  <si>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</si>
  <si>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</si>
  <si>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</si>
  <si>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</si>
  <si>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</si>
  <si>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</si>
  <si>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</si>
  <si>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</si>
  <si>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</si>
  <si>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</si>
  <si>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</si>
  <si>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</si>
  <si>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</si>
  <si>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</si>
  <si>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</si>
  <si>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</si>
  <si>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</si>
  <si>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ALG-02-0752-FEDER-013095</t>
  </si>
  <si>
    <t>TRU INTELLIGENCE FOR SMART RESTAURANTS AND HOTELS</t>
  </si>
  <si>
    <t>ALG-02-0752-FEDER-013486</t>
  </si>
  <si>
    <t>Bike Tours Portugal - World TOUR</t>
  </si>
  <si>
    <t>ALG-02-0752-FEDER-013633</t>
  </si>
  <si>
    <t>INTERNACIONALIZAÇÃO DA FOUR GOLD WINDS RESORTS ? Martinhal Beach Resort &amp; Hotel</t>
  </si>
  <si>
    <t>ALG-02-0752-FEDER-013794</t>
  </si>
  <si>
    <t>Passeios de longa duração em catamarã no Algarve</t>
  </si>
  <si>
    <t>ALG-02-0853-FEDER-014751</t>
  </si>
  <si>
    <t>UTR Quinta do Marco</t>
  </si>
  <si>
    <t>ALG-02-0853-FEDER-014646</t>
  </si>
  <si>
    <t>Criação do Suítes Hotel Monte Gordo 4 estrelas</t>
  </si>
  <si>
    <t>ALG-02-0853-FEDER-014822</t>
  </si>
  <si>
    <t>PLAZA INNOVATION</t>
  </si>
  <si>
    <t>ALG-02-0853-FEDER-015165</t>
  </si>
  <si>
    <t>Sotecnisol 2020</t>
  </si>
  <si>
    <t>ALG-02-0853-FEDER-017260</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</si>
  <si>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</si>
  <si>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</si>
  <si>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</si>
  <si>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</si>
  <si>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</si>
  <si>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</si>
  <si>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</si>
  <si>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</si>
  <si>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</si>
  <si>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</si>
  <si>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Assistência Técnica 2015/2016 – PO Algarve - TP, I.P.</t>
  </si>
  <si>
    <t>ALG-09-6177-FEDER-000001</t>
  </si>
  <si>
    <t>Assegurar o exercicio das competências de gestão delegadas pela Autoriade de Gestão no TP, no âmbito do PO CRESC ALGARVE 2020</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</si>
  <si>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</si>
  <si>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</si>
  <si>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</si>
  <si>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</si>
  <si>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</si>
  <si>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</si>
  <si>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</si>
  <si>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</si>
  <si>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</si>
  <si>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</si>
  <si>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</si>
  <si>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</si>
  <si>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</si>
  <si>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</si>
  <si>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</si>
  <si>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</si>
  <si>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</si>
  <si>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</si>
  <si>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</si>
  <si>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</si>
  <si>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</si>
  <si>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</si>
  <si>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</si>
  <si>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</si>
  <si>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</si>
  <si>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</si>
  <si>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</si>
  <si>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</si>
  <si>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</si>
  <si>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TT 2.0. Projeto de Aceleração dos Processos de Transferência de Tecnologia e Conhecimento para o Mercado</t>
  </si>
  <si>
    <t>ALGARVE CRIATECH 2017 - Programa de Aceleração para a Criação de Empresas de Base Tecnológica</t>
  </si>
  <si>
    <t>ALG-02-0651-FEDER-017324</t>
  </si>
  <si>
    <t>Criação e capacitação da GOLDEN TEAM CLINIC</t>
  </si>
  <si>
    <t>ALG-02-0651-FEDER-008780</t>
  </si>
  <si>
    <t>Desenvolvimento de Atividades de Pesca Desportiva e Passeios Turísticos</t>
  </si>
  <si>
    <t>ALG-02-0651-FEDER-014572</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</si>
  <si>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</si>
  <si>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</si>
  <si>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</si>
  <si>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</si>
  <si>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</si>
  <si>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</si>
  <si>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</si>
  <si>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</si>
  <si>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</si>
  <si>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</si>
  <si>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</si>
  <si>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</si>
  <si>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</si>
  <si>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</si>
  <si>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</si>
  <si>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</si>
  <si>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</si>
  <si>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</si>
  <si>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</si>
  <si>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</si>
  <si>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</si>
  <si>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</si>
  <si>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</si>
  <si>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</si>
  <si>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</si>
  <si>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</si>
  <si>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</si>
  <si>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</si>
  <si>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</si>
  <si>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</si>
  <si>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</si>
  <si>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</si>
  <si>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</si>
  <si>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</si>
  <si>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INOVA ALGARVE 2020 | Programa de Estímulo para o desenvolvimento de Actividades de Inovação nas PME no Algarve</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</si>
  <si>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</si>
  <si>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</si>
  <si>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</si>
  <si>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</si>
  <si>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</si>
  <si>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</si>
  <si>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</si>
  <si>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</si>
  <si>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</si>
  <si>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</si>
  <si>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</si>
  <si>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</si>
  <si>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</si>
  <si>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</si>
  <si>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</si>
  <si>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</si>
  <si>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</si>
  <si>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</si>
  <si>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</si>
  <si>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</si>
  <si>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</si>
  <si>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</si>
  <si>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</si>
  <si>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</si>
  <si>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</si>
  <si>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</si>
  <si>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</si>
  <si>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</si>
  <si>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Plano Estratégico de Internacionalização _ YUCCIE UNDERWEAR</t>
  </si>
  <si>
    <t>ALG-02-0752-FEDER-018237</t>
  </si>
  <si>
    <t>PLANO ESTRATÉGICO PARA A INTERNACIONALIZAÇÃO DA VARANDAS MOURAS</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</si>
  <si>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</si>
  <si>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</si>
  <si>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</si>
  <si>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</si>
  <si>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</si>
  <si>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</si>
  <si>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</si>
  <si>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</si>
  <si>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</si>
  <si>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</si>
  <si>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</si>
  <si>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</si>
  <si>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</si>
  <si>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</si>
  <si>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</si>
  <si>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</si>
  <si>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</si>
  <si>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</si>
  <si>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</si>
  <si>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</si>
  <si>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</si>
  <si>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</si>
  <si>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</si>
  <si>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</si>
  <si>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</si>
  <si>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</si>
  <si>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</si>
  <si>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</si>
  <si>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</si>
  <si>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</si>
  <si>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</si>
  <si>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</si>
  <si>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</si>
  <si>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</si>
  <si>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</si>
  <si>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</si>
  <si>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</si>
  <si>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</si>
  <si>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</si>
  <si>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</si>
  <si>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</si>
  <si>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</si>
  <si>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</si>
  <si>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</si>
  <si>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</si>
  <si>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</si>
  <si>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</si>
  <si>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</si>
  <si>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</si>
  <si>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</si>
  <si>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</si>
  <si>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</si>
  <si>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</si>
  <si>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</si>
  <si>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</si>
  <si>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</si>
  <si>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</si>
  <si>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</si>
  <si>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</si>
  <si>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</si>
  <si>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</si>
  <si>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</si>
  <si>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</si>
  <si>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</si>
  <si>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</si>
  <si>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</si>
  <si>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</si>
  <si>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</si>
  <si>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</si>
  <si>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</si>
  <si>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</si>
  <si>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</si>
  <si>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</si>
  <si>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</si>
  <si>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</si>
  <si>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</si>
  <si>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</si>
  <si>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</si>
  <si>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</si>
  <si>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</si>
  <si>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</si>
  <si>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</si>
  <si>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</si>
  <si>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</si>
  <si>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</si>
  <si>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</si>
  <si>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</si>
  <si>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</si>
  <si>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</si>
  <si>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</si>
  <si>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</si>
  <si>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</si>
  <si>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</si>
  <si>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</si>
  <si>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</si>
  <si>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</si>
  <si>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</si>
  <si>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</si>
  <si>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</si>
  <si>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</si>
  <si>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</si>
  <si>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</si>
  <si>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</si>
  <si>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</si>
  <si>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</si>
  <si>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</si>
  <si>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</si>
  <si>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</si>
  <si>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</si>
  <si>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</si>
  <si>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</si>
  <si>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</si>
  <si>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</si>
  <si>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</si>
  <si>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</si>
  <si>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</si>
  <si>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</si>
  <si>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</si>
  <si>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</si>
  <si>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</si>
  <si>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</si>
  <si>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</si>
  <si>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</si>
  <si>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</si>
  <si>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</si>
  <si>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</si>
  <si>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</si>
  <si>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</si>
  <si>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</si>
  <si>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</si>
  <si>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</si>
  <si>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</si>
  <si>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</si>
  <si>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</si>
  <si>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</si>
  <si>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</si>
  <si>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</si>
  <si>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</si>
  <si>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</si>
  <si>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</si>
  <si>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</si>
  <si>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</si>
  <si>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</si>
  <si>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</si>
  <si>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</si>
  <si>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</si>
  <si>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</si>
  <si>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</si>
  <si>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</si>
  <si>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</si>
  <si>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Monchique 2020</t>
  </si>
  <si>
    <t>ALG-02-0853-FEDER-019150</t>
  </si>
  <si>
    <t>Apolónia 2018: Loja online e sistema de gestão da cadeia de abastecimento</t>
  </si>
  <si>
    <t>ALG-02-0853-FEDER-019159</t>
  </si>
  <si>
    <t>GIOLATO 2020 - ALIMENTAÇÃO COM INOVAÇÃO</t>
  </si>
  <si>
    <t>ALG-02-0853-FEDER-019576</t>
  </si>
  <si>
    <t>CREATOUR .:</t>
  </si>
  <si>
    <t>PI 1.1</t>
  </si>
  <si>
    <t>RETIOT .:</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</si>
  <si>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</si>
  <si>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</si>
  <si>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</si>
  <si>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</si>
  <si>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</si>
  <si>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</si>
  <si>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</si>
  <si>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</si>
  <si>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</si>
  <si>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</si>
  <si>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</si>
  <si>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</si>
  <si>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</si>
  <si>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</si>
  <si>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</si>
  <si>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</si>
  <si>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</si>
  <si>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Atividades de I&amp;D Empresarial</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</si>
  <si>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</si>
  <si>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</si>
  <si>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</si>
  <si>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</si>
  <si>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</si>
  <si>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</si>
  <si>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</si>
  <si>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</si>
  <si>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BUBBLE 2020 - Desenvolvimento de estratégia de internacionalização</t>
  </si>
  <si>
    <t>ALG-02-0752-FEDER-020405</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</si>
  <si>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</si>
  <si>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</si>
  <si>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</si>
  <si>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</si>
  <si>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</si>
  <si>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</si>
  <si>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</si>
  <si>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Internacionalização da Portiate Charter</t>
  </si>
  <si>
    <t>ALG-02-0752-FEDER-020769</t>
  </si>
  <si>
    <t>ECO NATURE ALJEZUR - Internacionalização</t>
  </si>
  <si>
    <t>ALG-02-0752-FEDER-020867</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</si>
  <si>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</si>
  <si>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</si>
  <si>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</si>
  <si>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</si>
  <si>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</si>
  <si>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</si>
  <si>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</si>
  <si>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</si>
  <si>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</si>
  <si>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</si>
  <si>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</si>
  <si>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</si>
  <si>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</si>
  <si>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</si>
  <si>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</si>
  <si>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</si>
  <si>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</si>
  <si>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</si>
  <si>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</si>
  <si>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</si>
  <si>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</si>
  <si>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</si>
  <si>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</si>
  <si>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</si>
  <si>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</si>
  <si>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</si>
  <si>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</si>
  <si>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</si>
  <si>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</si>
  <si>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</si>
  <si>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</si>
  <si>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</si>
  <si>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</si>
  <si>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</si>
  <si>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</si>
  <si>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</si>
  <si>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</si>
  <si>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</si>
  <si>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</si>
  <si>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</si>
  <si>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</si>
  <si>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</si>
  <si>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</si>
  <si>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</si>
  <si>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</si>
  <si>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</si>
  <si>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</si>
  <si>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</si>
  <si>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</si>
  <si>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</si>
  <si>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</si>
  <si>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</si>
  <si>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</si>
  <si>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</si>
  <si>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</si>
  <si>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</si>
  <si>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</si>
  <si>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</si>
  <si>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</si>
  <si>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</si>
  <si>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</si>
  <si>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</si>
  <si>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</si>
  <si>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</si>
  <si>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</si>
  <si>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</si>
  <si>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</si>
  <si>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</si>
  <si>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</si>
  <si>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</si>
  <si>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</si>
  <si>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</si>
  <si>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</si>
  <si>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</si>
  <si>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</si>
  <si>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</si>
  <si>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</si>
  <si>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</si>
  <si>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</si>
  <si>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</si>
  <si>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</si>
  <si>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</si>
  <si>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</si>
  <si>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</si>
  <si>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Qualificação e Inovação das PME</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</si>
  <si>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</si>
  <si>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</si>
  <si>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</si>
  <si>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</si>
  <si>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</si>
  <si>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</si>
  <si>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</si>
  <si>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</si>
  <si>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</si>
  <si>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</si>
  <si>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</si>
  <si>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</si>
  <si>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</si>
  <si>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</si>
  <si>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</si>
  <si>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</si>
  <si>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</si>
  <si>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</si>
  <si>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</si>
  <si>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</si>
  <si>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</si>
  <si>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</si>
  <si>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</si>
  <si>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</si>
  <si>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</si>
  <si>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</si>
  <si>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</si>
  <si>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</si>
  <si>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</si>
  <si>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</si>
  <si>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</si>
  <si>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</si>
  <si>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</si>
  <si>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</si>
  <si>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</si>
  <si>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</si>
  <si>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 Inovação empresarial | Produtiva</t>
  </si>
  <si>
    <t>ALG-02-0853-FEDER-018816</t>
  </si>
  <si>
    <t>Bikesul keep on going - bike tours</t>
  </si>
  <si>
    <t>Algarve Riders ? expansão de mercado - Portimão</t>
  </si>
  <si>
    <t>Remodelação e Reequipamento do Hotel Navegadores</t>
  </si>
  <si>
    <t>PASSEIOS EM CATAMARAN DE LUXO À VELA NA MARINA DE ALBUFEIRA</t>
  </si>
  <si>
    <t>Alteração global ? FLOR DA ROCHA</t>
  </si>
  <si>
    <t>ALG-02-0853-FEDER-022689</t>
  </si>
  <si>
    <t>ALG-02-0853-FEDER-022795</t>
  </si>
  <si>
    <t>ALG-02-0853-FEDER-022710</t>
  </si>
  <si>
    <t>ALG-02-0853-FEDER-022597</t>
  </si>
  <si>
    <t>ALG-02-0853-FEDER-022826</t>
  </si>
  <si>
    <t>Staroteis 2020</t>
  </si>
  <si>
    <t>ANIMARIS 2020 - QUALIFICAÇÃO</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</si>
  <si>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</si>
  <si>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</si>
  <si>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</si>
  <si>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</si>
  <si>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</si>
  <si>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</si>
  <si>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</si>
  <si>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</si>
  <si>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</si>
  <si>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</si>
  <si>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</si>
  <si>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</si>
  <si>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</si>
  <si>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</si>
  <si>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</si>
  <si>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</si>
  <si>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</si>
  <si>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</si>
  <si>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</si>
  <si>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</si>
  <si>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</si>
  <si>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</si>
  <si>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</si>
  <si>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</si>
  <si>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</si>
  <si>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</si>
  <si>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</si>
  <si>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</si>
  <si>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</si>
  <si>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</si>
  <si>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</si>
  <si>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</si>
  <si>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</si>
  <si>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</si>
  <si>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</si>
  <si>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</si>
  <si>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</si>
  <si>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</si>
  <si>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</si>
  <si>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</si>
  <si>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</si>
  <si>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</si>
  <si>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</si>
  <si>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</si>
  <si>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</si>
  <si>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</si>
  <si>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</si>
  <si>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</si>
  <si>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</si>
  <si>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</si>
  <si>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</si>
  <si>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</si>
  <si>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</si>
  <si>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</si>
  <si>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</si>
  <si>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</si>
  <si>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</si>
  <si>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</si>
  <si>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</si>
  <si>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</si>
  <si>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</si>
  <si>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</si>
  <si>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</si>
  <si>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</si>
  <si>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</si>
  <si>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</si>
  <si>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</si>
  <si>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</si>
  <si>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</si>
  <si>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</si>
  <si>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</si>
  <si>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</si>
  <si>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</si>
  <si>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</si>
  <si>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</si>
  <si>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</si>
  <si>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</si>
  <si>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</si>
  <si>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</si>
  <si>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</si>
  <si>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</si>
  <si>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</si>
  <si>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</si>
  <si>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</si>
  <si>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</si>
  <si>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</si>
  <si>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</si>
  <si>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</si>
  <si>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</si>
  <si>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</si>
  <si>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</si>
  <si>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</si>
  <si>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</si>
  <si>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</si>
  <si>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</si>
  <si>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</si>
  <si>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</si>
  <si>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</si>
  <si>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</si>
  <si>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</si>
  <si>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</si>
  <si>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</si>
  <si>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</si>
  <si>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</si>
  <si>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</si>
  <si>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</si>
  <si>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</si>
  <si>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</si>
  <si>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</si>
  <si>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</si>
  <si>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</si>
  <si>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</si>
  <si>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</si>
  <si>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</si>
  <si>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</si>
  <si>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</si>
  <si>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</si>
  <si>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</si>
  <si>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</si>
  <si>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</si>
  <si>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</si>
  <si>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</si>
  <si>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</si>
  <si>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</si>
  <si>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</si>
  <si>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</si>
  <si>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</si>
  <si>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</si>
  <si>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</si>
  <si>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</si>
  <si>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</si>
  <si>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</si>
  <si>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</si>
  <si>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</si>
  <si>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</si>
  <si>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</si>
  <si>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</si>
  <si>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</si>
  <si>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</si>
  <si>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</si>
  <si>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</si>
  <si>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</si>
  <si>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</si>
  <si>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</si>
  <si>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</si>
  <si>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</si>
  <si>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</si>
  <si>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</si>
  <si>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</si>
  <si>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</si>
  <si>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</si>
  <si>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</si>
  <si>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</si>
  <si>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</si>
  <si>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</si>
  <si>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</si>
  <si>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</si>
  <si>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</si>
  <si>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</si>
  <si>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</si>
  <si>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</si>
  <si>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</si>
  <si>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</si>
  <si>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</si>
  <si>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</si>
  <si>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</si>
  <si>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</si>
  <si>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</si>
  <si>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</si>
  <si>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</si>
  <si>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</si>
  <si>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</si>
  <si>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</si>
  <si>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</si>
  <si>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</si>
  <si>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</si>
  <si>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</si>
  <si>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</si>
  <si>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</si>
  <si>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</si>
  <si>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</si>
  <si>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</si>
  <si>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</si>
  <si>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</si>
  <si>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</si>
  <si>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</si>
  <si>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</si>
  <si>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</si>
  <si>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</si>
  <si>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</si>
  <si>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</si>
  <si>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</si>
  <si>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</si>
  <si>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</si>
  <si>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</si>
  <si>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</si>
  <si>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</si>
  <si>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</si>
  <si>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</si>
  <si>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</si>
  <si>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</si>
  <si>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</si>
  <si>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</si>
  <si>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</si>
  <si>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</si>
  <si>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</si>
  <si>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</si>
  <si>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</si>
  <si>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</si>
  <si>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</si>
  <si>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</si>
  <si>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</si>
  <si>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</si>
  <si>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</si>
  <si>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Plano Estratégico de Internacionalização ? LUIS FILIPE NEVES UNIPESSOAL, LDA</t>
  </si>
  <si>
    <t>ALG-02-0752-FEDER-018244</t>
  </si>
  <si>
    <t>Projeto de Internacionalização da GRAVIDADE</t>
  </si>
  <si>
    <t>ALG-02-0752-FEDER-020444</t>
  </si>
  <si>
    <t>Alcoutim</t>
  </si>
  <si>
    <t>FOODGO 2020 - PROMOÇÃO NO MERCADO INTERNACIONAL</t>
  </si>
  <si>
    <t>ALG-02-0752-FEDER-020783</t>
  </si>
  <si>
    <t>International Emotions</t>
  </si>
  <si>
    <t>ALG-02-0752-FEDER-021769</t>
  </si>
  <si>
    <t>ALG-05-3560-FSE-020444</t>
  </si>
  <si>
    <t>SMonitor Technologies Branding</t>
  </si>
  <si>
    <t>ALG-02-0651-FEDER-026364</t>
  </si>
  <si>
    <t>SONEL: Captação de novos clientes nos mercados internacionais</t>
  </si>
  <si>
    <t>LARANJA GLOBAL - CAPTAÇÃO DE NOVOS CLIENTES EM NOVOS SEGMENTOS NO MERCADO INTERNACIONAL</t>
  </si>
  <si>
    <t>CACIAL 2020 - VALORIZAÇÃO DOS CITRINOS DO ALGARVE NO MERCADO INTERNACIONAL</t>
  </si>
  <si>
    <t>Internacionalização daNAUTIBER para novos mercados africanos</t>
  </si>
  <si>
    <t>Internacionalização da Activbookings - Unic experiences all over the world</t>
  </si>
  <si>
    <t>Dengun Export</t>
  </si>
  <si>
    <t>On Travel Solutions - Internacioanalização</t>
  </si>
  <si>
    <t>SKY2020 - NOVAS OPORTUNIDADES E NOVOS CLIENTES NO MERCADO EUROPEU</t>
  </si>
  <si>
    <t>OMNIBEES EXPORT</t>
  </si>
  <si>
    <t>SPIC - Beyond Borders</t>
  </si>
  <si>
    <t>Diversificação da Oferta Turistica da Vila Verde</t>
  </si>
  <si>
    <t>LLW@WorldWide ? Upgrade into the Global Health &amp; Wellbeing Market</t>
  </si>
  <si>
    <t>Internacionalização da Absolute Bliss</t>
  </si>
  <si>
    <t>PLAZA GLOBAL</t>
  </si>
  <si>
    <t>O projeto da SONEL ALGARVE visa a promoção internacional e captação de novos segmentos turísticos para o novo Hotel Lagos Avenida, com uma estratégia direcionada para os mercados externos da Alemanha, Reino Unido e Espanha.</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</si>
  <si>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</si>
  <si>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</si>
  <si>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</si>
  <si>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</si>
  <si>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</si>
  <si>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</si>
  <si>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</si>
  <si>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</si>
  <si>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</si>
  <si>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</si>
  <si>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</si>
  <si>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</si>
  <si>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</si>
  <si>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</si>
  <si>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</si>
  <si>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</si>
  <si>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</si>
  <si>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</si>
  <si>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</si>
  <si>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</si>
  <si>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</si>
  <si>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</si>
  <si>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</si>
  <si>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</si>
  <si>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</si>
  <si>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</si>
  <si>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</si>
  <si>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</si>
  <si>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</si>
  <si>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</si>
  <si>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</si>
  <si>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ALG-05-3560-FSE-025971</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</si>
  <si>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</si>
  <si>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</si>
  <si>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</si>
  <si>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</si>
  <si>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</si>
  <si>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</si>
  <si>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</si>
  <si>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</si>
  <si>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</si>
  <si>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</si>
  <si>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</si>
  <si>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</si>
  <si>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</si>
  <si>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</si>
  <si>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</si>
  <si>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</si>
  <si>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</si>
  <si>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</si>
  <si>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</si>
  <si>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</si>
  <si>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 xml:space="preserve">    LAVRAR O MAR As artes no alto da serra e na costa vicentina</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</si>
  <si>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</si>
  <si>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</si>
  <si>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</si>
  <si>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</si>
  <si>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</si>
  <si>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</si>
  <si>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</si>
  <si>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</si>
  <si>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</si>
  <si>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</si>
  <si>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</si>
  <si>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</si>
  <si>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</si>
  <si>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</si>
  <si>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</si>
  <si>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</si>
  <si>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</si>
  <si>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</si>
  <si>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</si>
  <si>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</si>
  <si>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</si>
  <si>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</si>
  <si>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</si>
  <si>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</si>
  <si>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</si>
  <si>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</si>
  <si>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</si>
  <si>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</si>
  <si>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</si>
  <si>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</si>
  <si>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</si>
  <si>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</si>
  <si>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</si>
  <si>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</si>
  <si>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</si>
  <si>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</si>
  <si>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</si>
  <si>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</si>
  <si>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</si>
  <si>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</si>
  <si>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</si>
  <si>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</si>
  <si>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</si>
  <si>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</si>
  <si>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</si>
  <si>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</si>
  <si>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</si>
  <si>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</si>
  <si>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</si>
  <si>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</si>
  <si>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</si>
  <si>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</si>
  <si>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</si>
  <si>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</si>
  <si>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</si>
  <si>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</si>
  <si>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</si>
  <si>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</si>
  <si>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</si>
  <si>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</si>
  <si>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</si>
  <si>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</si>
  <si>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</si>
  <si>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</si>
  <si>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</si>
  <si>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</si>
  <si>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</si>
  <si>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</si>
  <si>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</si>
  <si>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</si>
  <si>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</si>
  <si>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</si>
  <si>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</si>
  <si>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</si>
  <si>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</si>
  <si>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</si>
  <si>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</si>
  <si>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</si>
  <si>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</si>
  <si>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</si>
  <si>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</si>
  <si>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</si>
  <si>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</si>
  <si>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</si>
  <si>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</si>
  <si>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</si>
  <si>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</si>
  <si>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</si>
  <si>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</si>
  <si>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</si>
  <si>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</si>
  <si>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</si>
  <si>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</si>
  <si>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</si>
  <si>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</si>
  <si>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</si>
  <si>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</si>
  <si>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</si>
  <si>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</si>
  <si>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</si>
  <si>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</si>
  <si>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</si>
  <si>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</si>
  <si>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</si>
  <si>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</si>
  <si>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</si>
  <si>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</si>
  <si>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Polis Litoral Sudoeste - Sociedade para a Requalificação e Valorização do Sudoeste Alentejano e Costa Vicentina, S.A.</t>
  </si>
  <si>
    <t>Academia de Música deLlagos</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</si>
  <si>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</si>
  <si>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</si>
  <si>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</si>
  <si>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</si>
  <si>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</si>
  <si>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</si>
  <si>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</si>
  <si>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</si>
  <si>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</si>
  <si>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</si>
  <si>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</si>
  <si>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</si>
  <si>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NERA - Associação Empresarial da Região do Algarve</t>
  </si>
  <si>
    <t>GTI - Gestão Tecnologia e Inovação, S.A.</t>
  </si>
  <si>
    <t>Sociedade da Água de Monchique, S.A.</t>
  </si>
  <si>
    <t>Apolónia Supermercados, S.A.</t>
  </si>
  <si>
    <t>Gravidade International, Lda.</t>
  </si>
  <si>
    <t>Recentes e Autênticos - Hotelaria, Lda.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</si>
  <si>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</si>
  <si>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</si>
  <si>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</si>
  <si>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</si>
  <si>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</si>
  <si>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</si>
  <si>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</si>
  <si>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</si>
  <si>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</si>
  <si>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</si>
  <si>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</si>
  <si>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</si>
  <si>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</si>
  <si>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Freguesia de Vila do Bispo e Raposeira</t>
  </si>
  <si>
    <t>Freguesia de Querença, Tôr e Benafim</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</si>
  <si>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</si>
  <si>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</si>
  <si>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</si>
  <si>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</si>
  <si>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</si>
  <si>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</si>
  <si>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</si>
  <si>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</si>
  <si>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</si>
  <si>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</si>
  <si>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</si>
  <si>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</si>
  <si>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</si>
  <si>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</si>
  <si>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</si>
  <si>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</si>
  <si>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</si>
  <si>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</si>
  <si>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</si>
  <si>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</si>
  <si>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</si>
  <si>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</si>
  <si>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</si>
  <si>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</si>
  <si>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</si>
  <si>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</si>
  <si>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</si>
  <si>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</si>
  <si>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</si>
  <si>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</si>
  <si>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</si>
  <si>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</si>
  <si>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</si>
  <si>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</si>
  <si>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</si>
  <si>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</si>
  <si>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</si>
  <si>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</si>
  <si>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</si>
  <si>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</si>
  <si>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</si>
  <si>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</si>
  <si>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</si>
  <si>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</si>
  <si>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</si>
  <si>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</si>
  <si>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Nascimento &amp; Saleiro, Lda.</t>
  </si>
  <si>
    <t>Controlcopy, Lda.</t>
  </si>
  <si>
    <t>Nf Cork, Lda.</t>
  </si>
  <si>
    <t>Incredible Miracle, Lda.</t>
  </si>
  <si>
    <t>Rebelambition, Lda.</t>
  </si>
  <si>
    <t>Letras Generosas, Lda.</t>
  </si>
  <si>
    <t>Agrosimbiose, Unipessoal, Lda.</t>
  </si>
  <si>
    <t>Pentágono Talentoso - Unipessoal, Lda.</t>
  </si>
  <si>
    <t>Chill Me,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</si>
  <si>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</si>
  <si>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</si>
  <si>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</si>
  <si>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</si>
  <si>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</si>
  <si>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</si>
  <si>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</si>
  <si>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</si>
  <si>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</si>
  <si>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Livtc Portugal,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</si>
  <si>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</si>
  <si>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</si>
  <si>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</si>
  <si>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</si>
  <si>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</si>
  <si>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</si>
  <si>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</si>
  <si>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Casa M. Lagos, Unipessoal,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</si>
  <si>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</si>
  <si>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</si>
  <si>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</si>
  <si>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</si>
  <si>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</si>
  <si>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</si>
  <si>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</si>
  <si>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</si>
  <si>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</si>
  <si>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</si>
  <si>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</si>
  <si>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</si>
  <si>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</si>
  <si>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</si>
  <si>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</si>
  <si>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</si>
  <si>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</si>
  <si>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</si>
  <si>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</si>
  <si>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</si>
  <si>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</si>
  <si>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</si>
  <si>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</si>
  <si>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</si>
  <si>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</si>
  <si>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</si>
  <si>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</si>
  <si>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</si>
  <si>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</si>
  <si>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</si>
  <si>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</si>
  <si>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</si>
  <si>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</si>
  <si>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</si>
  <si>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Food Go - Import Export, Lda.</t>
  </si>
  <si>
    <t>Sun Concept, Lda.</t>
  </si>
  <si>
    <t>Citrusplants, Lda.</t>
  </si>
  <si>
    <t>Details - Hotels &amp; Resorts, S.A.</t>
  </si>
  <si>
    <t>Sun House Management, S.A.</t>
  </si>
  <si>
    <t>Navotel - Empreendimentos Imobiliários e Turísticos, S.A.</t>
  </si>
  <si>
    <t>Incoming Emotions, Lda.</t>
  </si>
  <si>
    <t>Sonel Algarve - Actividades Turísticas, S.A.</t>
  </si>
  <si>
    <t>ALG-05-3524-FSE-000008</t>
  </si>
  <si>
    <t>ALG-05-3524-FSE-000067</t>
  </si>
  <si>
    <t>ALG-05-3524-FSE-000071</t>
  </si>
  <si>
    <t>ALG-05-3524-FSE-000075</t>
  </si>
  <si>
    <t>ALG-04-2114-FEDER-000060</t>
  </si>
  <si>
    <t>Recuperação do Palácio Abreu (antigo edifício da Junta de Freguesia de Alvor)</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</si>
  <si>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</si>
  <si>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</si>
  <si>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</si>
  <si>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</si>
  <si>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</si>
  <si>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</si>
  <si>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</si>
  <si>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</si>
  <si>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</si>
  <si>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</si>
  <si>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</si>
  <si>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</si>
  <si>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</si>
  <si>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</si>
  <si>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</si>
  <si>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</si>
  <si>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</si>
  <si>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</si>
  <si>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</si>
  <si>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</si>
  <si>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</si>
  <si>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</si>
  <si>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ALG-67-2017-03</t>
  </si>
  <si>
    <t>Direção-Geral da Educação</t>
  </si>
  <si>
    <t>Intervenções específicas e inovadoras dirigidas à melhoria da qualidade e eficiência do sistema de educação/formação de âmbito regional</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</si>
  <si>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</si>
  <si>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</si>
  <si>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</si>
  <si>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TEC4SEA .: Plataforma Modular para Investigação, Teste e Validação de Tecnologias de suporte à Economia do Mar Sustentável Modular Platform for Research, Test and Validation of Technologies supporting a Sustainable Blue Economy</t>
  </si>
  <si>
    <t>ALG-01-0145-FEDER-022097</t>
  </si>
  <si>
    <t>ACCES4ALL .: Acessibilidade para Todos no Turismo</t>
  </si>
  <si>
    <t>ALG-01-0145-FEDER-023700</t>
  </si>
  <si>
    <t>Observatório da Sustentabilidade da Região do Algarve para o Turismo</t>
  </si>
  <si>
    <t>ALG-01-0246-FEDER-027503</t>
  </si>
  <si>
    <t>EETur - Eficiência Energética em empreendimentos turísticos da região do Algarve para uma maior competitividade e sustentabilidade do setor</t>
  </si>
  <si>
    <t>AQUATRANSFER</t>
  </si>
  <si>
    <t>ALG-01-0246-FEDER-027504</t>
  </si>
  <si>
    <t>ALG-01-0246-FEDER-027506</t>
  </si>
  <si>
    <t>VALORMAR .: VALORIZAÇÃO INTEGRAL DOS RECURSOS MARINHOS: POTENCIAL, INOVAÇÃO TECNOLÓGICA E NOVAS APLICAÇÕES</t>
  </si>
  <si>
    <t>ALG-01-0247-FEDER-024517</t>
  </si>
  <si>
    <t>INTER WOOD&amp;FURNITURE 2016-2018 - INTERNACIONALIZAÇÃO SUSTENTADA DAS EMPRESAS DA FILEIRA DA MADEIRA E MOBILIÁRIO</t>
  </si>
  <si>
    <t>ALG-02-0752-FEDER-024686</t>
  </si>
  <si>
    <t>ALG-02-0752-FEDER-025743</t>
  </si>
  <si>
    <t>Algarve Wedding Planners - Internacionalização</t>
  </si>
  <si>
    <t>Algarve is Our Campus - Study and Research in Algarve</t>
  </si>
  <si>
    <t>ALG-02-0752-FEDER-026206</t>
  </si>
  <si>
    <t>Portugal Fresh 2017-2018</t>
  </si>
  <si>
    <t>ALG-02-0752-FEDER-026392</t>
  </si>
  <si>
    <t>ALG-02-0752-FEDER-026531</t>
  </si>
  <si>
    <t>ALG-02-0752-FEDER-026537</t>
  </si>
  <si>
    <t>Projecto Conjunto de Internacionalização das PME 17/18</t>
  </si>
  <si>
    <t>Clube Portugal Exportador</t>
  </si>
  <si>
    <t>Requalificação global do hotel Carvoeiro Sol para reposicionamento no mercado internacional</t>
  </si>
  <si>
    <t>ALG-02-0853-FEDER-022697</t>
  </si>
  <si>
    <t>Novas diversões para as crianças</t>
  </si>
  <si>
    <t>ALG-02-0853-FEDER-024014</t>
  </si>
  <si>
    <t>W4M Qualify</t>
  </si>
  <si>
    <t>ALG-02-0853-FEDER-024642</t>
  </si>
  <si>
    <t>A Internacionalização da Rolear</t>
  </si>
  <si>
    <t>ALG-02-0853-FEDER-024764</t>
  </si>
  <si>
    <t>ALG-02-0853-FEDER-026971</t>
  </si>
  <si>
    <t>algarve REVIT+  - Revitalização das Áreas Empresariais do Algarve</t>
  </si>
  <si>
    <t>ALG-05-3560-FSE-024764</t>
  </si>
  <si>
    <t>ALG-05-3560-FSE-025743</t>
  </si>
  <si>
    <t>ALG-05-3524-FSE-000050</t>
  </si>
  <si>
    <t>ALG-05-3524-FSE-000081</t>
  </si>
  <si>
    <t>MEDIÁTICA, TECNOLOGIAS PARA A EDUCAÇÃO, LDA</t>
  </si>
  <si>
    <t>A G.A.TO pretende promover ações de formação modular para os ativos empregados/as e desempregados/as dos concelhos de FARO, LOULÉ E OLHÃO, estando em sintonia com as linhas de orientação da RIS 3 da Região do Algarve, bem como as linhas de orientação estratégica do Programa Nacional de Reformas e das Grandes Opções do Plano 2016-2019.</t>
  </si>
  <si>
    <t>Loulé e Faro</t>
  </si>
  <si>
    <t>Ocean Quest, Lda.</t>
  </si>
  <si>
    <t>O Projeto CRIA START+ promovido pela UAlg e NERA, tem o objetivo estratégico de apoiar o desenvolvimento de ideias de negócio inovadoras, iniciativas empresariais e a criação de novas empresas no âmbito dos Domínios de Especialização da RIS3 Algarve.</t>
  </si>
  <si>
    <t>O projeto ALGARVE + EMPREENDEDOR visa incrementar/fomentar o empreendedorismo qualificado de maneira a promover a inovação/diversificação da base produtiva da Região, através duma estratégia de capacitação, cooperação, inovação, e de empreendedorismo</t>
  </si>
  <si>
    <t>O Projeto ALGARVE CRIATECH 2017 tem como objetivo central 'apoiar a criação de novas empresas inovadoras baseadas em resultados de Investigação e Desenvolvimento'.</t>
  </si>
  <si>
    <t>O objetivo central do Projeto TT 2.0. é 'dinamizar o ecossistema regional de inovação e estimular a transferência de tecnologia e de conhecimento com origem na Universidade do Algarve para o setor empresarial regional, nacional e internacional'.</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</si>
  <si>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</si>
  <si>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</si>
  <si>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</si>
  <si>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</si>
  <si>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</si>
  <si>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</si>
  <si>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</si>
  <si>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</si>
  <si>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</si>
  <si>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</si>
  <si>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</si>
  <si>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</si>
  <si>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</si>
  <si>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</si>
  <si>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O projeto INTERNACIONALIZAR+ ALGARVE potencia a internacionalização das PMEs dos TBD do Algarve, nos setores do Turismo e Lazer, Mar e Agroalimentar, através do conhecimento sobre mercados e estímulo a iniciativas de cooperação 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</si>
  <si>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</si>
  <si>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</si>
  <si>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</si>
  <si>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</si>
  <si>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</si>
  <si>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</si>
  <si>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</si>
  <si>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</si>
  <si>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</si>
  <si>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O projeto promove ações que interliguem os setores do turismo e agroalimentar do território do Baixo Guadiana de baixa densidade tendo em vista a divulgação de produtos regionais em novos mercados, atuando na cadeia de valor do setor agroalimentar.</t>
  </si>
  <si>
    <t>O projeto AGROTUR 2017 pretende contribuir para o reforço da competitividade das empresas agroalimentares dos TBD do Algarve, fomentando a sua relação com o setor do turismo para potenciar o consumo interno de bens e serviços produzidos localmente.</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</si>
  <si>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</si>
  <si>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</si>
  <si>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</si>
  <si>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</si>
  <si>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BIKESUL KEEP ON GOING - projeto de implementação e promoção da nova atividade de cicloturismo a desenvolver no Algarve pela Bikesul.</t>
  </si>
  <si>
    <t>O projeto da DOM SANCHO, SA visa requalificar o Hotel Carvoeiro Sol, inaugurado em 1973, modernizando o conceito e a experiência proporcionada ao turista através de um novo posicionamento como boutique-hotel de 4 estrelas dirigido a novos segmentos de mercado (upmarket).</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</si>
  <si>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</si>
  <si>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</si>
  <si>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</si>
  <si>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</si>
  <si>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</si>
  <si>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visa desenvolver ações de qualificação da WIFI4MEDIA em domínios imateriais com o objetivo de promover a sua competitividade, flexibilidade e capacidade de resposta, consolidando e melhorando os seus processos internos para oferecer um serviço de qualidade aos clientes.</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</si>
  <si>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</si>
  <si>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</si>
  <si>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</si>
  <si>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</si>
  <si>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</si>
  <si>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RCTS100 .: Rede Ciência, Tecnologia e Sociedade a 100 Gbit/s</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</si>
  <si>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</si>
  <si>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</si>
  <si>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</si>
  <si>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</si>
  <si>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</si>
  <si>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</si>
  <si>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</si>
  <si>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</si>
  <si>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</si>
  <si>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</si>
  <si>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</si>
  <si>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</si>
  <si>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</si>
  <si>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</si>
  <si>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</si>
  <si>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</si>
  <si>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</si>
  <si>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</si>
  <si>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</si>
  <si>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</si>
  <si>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</si>
  <si>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</si>
  <si>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</si>
  <si>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</si>
  <si>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</si>
  <si>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</si>
  <si>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ALG-05-3321-FSE-000001</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</si>
  <si>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</si>
  <si>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</si>
  <si>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</si>
  <si>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</si>
  <si>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</si>
  <si>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</si>
  <si>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</si>
  <si>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</si>
  <si>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</si>
  <si>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</si>
  <si>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</si>
  <si>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ALG-06-4740-FSE-000011</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</si>
  <si>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</si>
  <si>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</si>
  <si>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</si>
  <si>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</si>
  <si>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</si>
  <si>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</si>
  <si>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</si>
  <si>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</si>
  <si>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</si>
  <si>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</si>
  <si>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OSTRAQUAL .: Valorização e promoção da qualidade das ostras de aquacultura na região do Sado e Mira</t>
  </si>
  <si>
    <t>ALG-01-0145-FEDER-023838</t>
  </si>
  <si>
    <t>Ampliação e Requalificação do Hotel Cascade e SPA 5**</t>
  </si>
  <si>
    <t>ALG-02-0853-FEDER-024336</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</si>
  <si>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</si>
  <si>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</si>
  <si>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</si>
  <si>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</si>
  <si>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</si>
  <si>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</si>
  <si>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</si>
  <si>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</si>
  <si>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</si>
  <si>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</si>
  <si>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</si>
  <si>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</si>
  <si>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</si>
  <si>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</si>
  <si>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</si>
  <si>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Qualificar a INDUSTRIAL FARENSE</t>
  </si>
  <si>
    <t>ALG-02-0853-FEDER-034514</t>
  </si>
  <si>
    <t>A CAROB WORLD pretende qualificar a sua nova unidade industrial agroalimentar para a produção de produtos com base em alfarroba, produtos inovadores e benéficos para a saúde, valorizado um recurso endógeno da região do Algarve.</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</si>
  <si>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</si>
  <si>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</si>
  <si>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</si>
  <si>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</si>
  <si>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</si>
  <si>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</si>
  <si>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</si>
  <si>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</si>
  <si>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</si>
  <si>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</si>
  <si>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</si>
  <si>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</si>
  <si>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</si>
  <si>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</si>
  <si>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</si>
  <si>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</si>
  <si>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</si>
  <si>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</si>
  <si>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</si>
  <si>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</si>
  <si>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</si>
  <si>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</si>
  <si>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</si>
  <si>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</si>
  <si>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</si>
  <si>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</si>
  <si>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</si>
  <si>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</si>
  <si>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</si>
  <si>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</si>
  <si>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</si>
  <si>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</si>
  <si>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</si>
  <si>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</si>
  <si>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</si>
  <si>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</si>
  <si>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</si>
  <si>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</si>
  <si>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</si>
  <si>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</si>
  <si>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</si>
  <si>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</si>
  <si>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ALG-06-4740-FSE-000001</t>
  </si>
  <si>
    <t>AAC no âmbito do SI2E - DLBC INTERIOR DO ALGARVE CENTRAL</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</si>
  <si>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</si>
  <si>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Com o presente investimento, os promotores pretendem realizar um conjunto de investimentos no edifício onde, desde 2016, desenvolvem a sua atividade de alojamento local e de restauração/bar. Neste estabelecimento já eram desenvolvidas atividades de turismo antes da sua aquisição, pretendendo-se com o presente investimento proceder à sua modernização.</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</si>
  <si>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</si>
  <si>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ALG-06-4740-FSE-000005</t>
  </si>
  <si>
    <t>ALG-06-4740-FSE-000010</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</si>
  <si>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</si>
  <si>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</si>
  <si>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</si>
  <si>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</si>
  <si>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</si>
  <si>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</si>
  <si>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</si>
  <si>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</si>
  <si>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</si>
  <si>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</si>
  <si>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</si>
  <si>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</si>
  <si>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</si>
  <si>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</si>
  <si>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</si>
  <si>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</si>
  <si>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</si>
  <si>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</si>
  <si>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</si>
  <si>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Criação de unidade de gestão e valorização de resíduos metálicos</t>
  </si>
  <si>
    <t>ALG-02-0853-FEDER-023098</t>
  </si>
  <si>
    <t>AAC no âmbito do SI2E - DLBC SILVES 2020</t>
  </si>
  <si>
    <t>AMAL – Gestão, Animação e Monitorização do PADRE</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</si>
  <si>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</si>
  <si>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</si>
  <si>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</si>
  <si>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</si>
  <si>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</si>
  <si>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</si>
  <si>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</si>
  <si>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</si>
  <si>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</si>
  <si>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</si>
  <si>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</si>
  <si>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ALG-02-0752-FEDER-036226</t>
  </si>
  <si>
    <t>ALG-02-0752-FEDER-036315</t>
  </si>
  <si>
    <t>ALG-02-0752-FEDER-036368</t>
  </si>
  <si>
    <t>SI-52-2017-16</t>
  </si>
  <si>
    <t>Comercialização da patente de um novo analgésico revolucionário de origem marinha</t>
  </si>
  <si>
    <t>Internacionalização da I. GONÇALVES &amp; M. DUARTE</t>
  </si>
  <si>
    <t>Prospeção internacional - NOA arquitectos</t>
  </si>
  <si>
    <t>Consultoria para a identificação de oportunidades de internacionalização da SYST-MP</t>
  </si>
  <si>
    <t>INTERNATIONAL DICE</t>
  </si>
  <si>
    <t>Internacionalizaçao da Ideias Frescas</t>
  </si>
  <si>
    <t>Consultoria para a identificação de oportunidades de internacionalização da ANDRÉ LOURENÇO, UNIPESSOAL LDA</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</si>
  <si>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</si>
  <si>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</si>
  <si>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O projeto visa a internacionalização da empresa N-Options Arquitetos nos mercados da Bélgica, França, Suécia e Itália.</t>
  </si>
  <si>
    <t>Aquisição de consultoria para a abertura de canais de exportação, desenvolvendo um novo modelo empresarial, no que respeita à internacionalização, reforçando a sua competitividade da SYST-MP.</t>
  </si>
  <si>
    <t>Definição de uma Estratégia de Internacionalização para atração de clientes internacionais, alinhando as dinâmicas do turismo com a promoção de um espaço que pretendemos transformar num ícone europeu e uma referência incontornável na noite Portuguesa.</t>
  </si>
  <si>
    <t>A IDEIAS FRESCAS, empresa do setor das TIC, pretende exportar os seus serviços para os mercados da Irlanda, Reino Unido e Espanha.</t>
  </si>
  <si>
    <t>Aquisição de consultoria para a abertura de canais de exportação, desenvolvendo um novo modelo empresarial, no que respeita à internacionalização, reforçando a sua competitividade da ANDRÉ LOURENÇO, UNIPESSOAL LDA.</t>
  </si>
  <si>
    <t>ALG-02-0853-FEDER-025181</t>
  </si>
  <si>
    <t>ALG-02-0853-FEDER-029983</t>
  </si>
  <si>
    <t>ALG-02-0853-FEDER-031871</t>
  </si>
  <si>
    <t>ALG-02-0853-FEDER-033089</t>
  </si>
  <si>
    <t>ALG-02-0853-FEDER-033107</t>
  </si>
  <si>
    <t>ALG-02-0853-FEDER-033142</t>
  </si>
  <si>
    <t>ALG-02-0853-FEDER-033565</t>
  </si>
  <si>
    <t>ALG-02-0853-FEDER-033689</t>
  </si>
  <si>
    <t>ALG-02-0853-FEDER-033714</t>
  </si>
  <si>
    <t>ALG-02-0853-FEDER-033931</t>
  </si>
  <si>
    <t>ALG-02-0853-FEDER-035062</t>
  </si>
  <si>
    <t>ALG-02-0853-FEDER-035140</t>
  </si>
  <si>
    <t>ALG-02-0853-FEDER-035212</t>
  </si>
  <si>
    <t>ALG-02-0853-FEDER-036282</t>
  </si>
  <si>
    <t>ALG-02-0853-FEDER-036441</t>
  </si>
  <si>
    <t>ALG-02-0853-FEDER-036676</t>
  </si>
  <si>
    <t>ALG-02-0853-FEDER-036738</t>
  </si>
  <si>
    <t>ALG-02-0853-FEDER-037002</t>
  </si>
  <si>
    <t>ALG-02-0853-FEDER-037359</t>
  </si>
  <si>
    <t>SI-53-2016-18</t>
  </si>
  <si>
    <t>DENGUN: Qualificar e inovar</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</si>
  <si>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</si>
  <si>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</si>
  <si>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</si>
  <si>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A CAROB WORLD pretende criar uma unidade industrial agroalimentar para a produção de produtos com base em alfarroba, produtos inovadores e benéficos para a saúde, valorizado um recurso endógeno da região do Algarve.</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</si>
  <si>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</si>
  <si>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Cruzeiros na ria Formosa com partida de Olhão</t>
  </si>
  <si>
    <t>Embarcações Electro-Solares: a energia solar ao serviço da náutica sustentável</t>
  </si>
  <si>
    <t>CRIAÇÃO DE NOVO HOTEL RURAL DE 4 ESTRELAS COM ESPAÇO PARA EVENTOS E OFERTA DE EXPERIÊNCIAS</t>
  </si>
  <si>
    <t>Varzeamar: inovar, crescer e liderar</t>
  </si>
  <si>
    <t>Caliço Park - Expansão</t>
  </si>
  <si>
    <t>INOVAÇÃO PRODUTIVA - CELLA DENTAL DESIGN</t>
  </si>
  <si>
    <t>Luna Olympus 2020</t>
  </si>
  <si>
    <t>O projeto da TAVARES &amp; GUERREIRO visa a aquisição de um catamarã com capacidade para 90 passageiros para promover a oferta de cruzeiros de animação turistica na Ria Formosa, com saídas a partir de Olhão. As atividades incluem experiências culturais, gastronómicas, birdwatching e turismo de natureza.</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</si>
  <si>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</si>
  <si>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</si>
  <si>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Aumento da oferta de produtos de animação marítimo turística com a oferta visitas exclusivas, inovadoras, de elevada qualidade e conforto com o recurso a novas embarcações equipadas com os meios tecnológicos que permitirão ao viajante viver experiências realmente únicas em todos os sentidos.</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</si>
  <si>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</si>
  <si>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</si>
  <si>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O presente projeto visa a requalificação de uma unidade hoteleira de 4*, em Vilamoura, com o objetivo de melhorar processos internos, reforçar a sua presença na região e diversificar a oferta para novos segmentos do Turismo.</t>
  </si>
  <si>
    <t>Growing Particle - Lda</t>
  </si>
  <si>
    <t>GROWING PARTICLE - Qualificação</t>
  </si>
  <si>
    <t>Projeto de Qualificação Parkalgar, Parques Tecnológicos e Desportivos</t>
  </si>
  <si>
    <t>FuturRad 2017</t>
  </si>
  <si>
    <t>A GROWING PARTICLE vai instalar uma unidade de desenvolvimento e produção de produtos para o tratamento de água e produtos de limpeza para o mercado nacional e internacional.</t>
  </si>
  <si>
    <t>A Parkalgar, entidade gestora do Autódromo Internacional do Algarve (AIA), visa com a apresentação de presente candidatura capacitar-se de ferramentas que lhe permitam melhorar a utilização de recursos e otimizar processos internos.</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</si>
  <si>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</si>
  <si>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SI-53-2017-18</t>
  </si>
  <si>
    <t>VIVACOR DIGITAL</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</si>
  <si>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</si>
  <si>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</si>
  <si>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</si>
  <si>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</si>
  <si>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Definição de estratégia tecnológica da FINANQUEST com vista à digitalização do processo de venda e relacionamento com o mercado</t>
  </si>
  <si>
    <t>Aquisição de serviços de consultoria especializada para realização de um Diagnóstico Organizacional, definição de uma Estratégia Digital e proposta de Plano de Ação, segundo os conceitos e princípios da Indústria 4.0, aplicados à nossa realidade empresarial e ao setor em que atuamos.</t>
  </si>
  <si>
    <t>A IG&amp;MDpretende adptar uma estratégia de inovaçãoque passa por investir em novas atividades ao nível dos processos de relacionamento digital e de marketing online.</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</si>
  <si>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</si>
  <si>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</si>
  <si>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</si>
  <si>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</si>
  <si>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 xml:space="preserve"> PI 1.1</t>
  </si>
  <si>
    <t>Sandworx, LDA</t>
  </si>
  <si>
    <t>Growing Particle - instalação de unidade fabril</t>
  </si>
  <si>
    <t>Scooter elétricas- Turismo</t>
  </si>
  <si>
    <t>Sandworx Branding</t>
  </si>
  <si>
    <t>ALG-02-0651-FEDER-035307</t>
  </si>
  <si>
    <t>ALG-02-0651-FEDER-035313</t>
  </si>
  <si>
    <t>ALG-02-0651-FEDER-037808</t>
  </si>
  <si>
    <t>A GROWING PARTICLE vai instalar uma unidade de desenvolvimento e produção de produtos para o tratamento de água e produtos de limpeza para o mercado nacional e internacional. Este projeto visa a instalação da unidade fabril.</t>
  </si>
  <si>
    <t>O presente projeto de mobilidade turística assenta na disponibilização de scooters elétricas para Turistas em Portugal.</t>
  </si>
  <si>
    <t>Projeto de desenvolvimento de imagem corporativa, ferramentas de marketing e empresa, bem como na aquisição de serviços de consultoria na certificação de produtos eletrónicos e eletromecânicos para acesso a mercados nacionais e internacionais.</t>
  </si>
  <si>
    <t>Internacionalização dos Serviços do Vilamoura Sailing</t>
  </si>
  <si>
    <t>ALG-02-0752-FEDER-028021</t>
  </si>
  <si>
    <t>SPRINT2</t>
  </si>
  <si>
    <t>ALG-02-0752-FEDER-030656</t>
  </si>
  <si>
    <t>Carob World _ Internacionalização</t>
  </si>
  <si>
    <t>ALG-02-0752-FEDER-032699</t>
  </si>
  <si>
    <t>Promoção internacional de novo Hotel Rural de 4 estrelas</t>
  </si>
  <si>
    <t>ALG-02-0752-FEDER-034137</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</si>
  <si>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</si>
  <si>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</si>
  <si>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</si>
  <si>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</si>
  <si>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</si>
  <si>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</si>
  <si>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Portimar - Internacionalização B2B e B2C</t>
  </si>
  <si>
    <t>ALG-02-0752-FEDER-034582</t>
  </si>
  <si>
    <t>Posicionamento da DREAMWAVE nos mercados internacionais</t>
  </si>
  <si>
    <t>ALG-02-0752-FEDER-034737</t>
  </si>
  <si>
    <t>ALGARVE RIDERS INTERNATIONAL</t>
  </si>
  <si>
    <t>ALG-02-0752-FEDER-034930</t>
  </si>
  <si>
    <t>Hotel Vasco da Gama - Reforço do posicionamento junto dos mercados externos</t>
  </si>
  <si>
    <t>ALG-02-0752-FEDER-034937</t>
  </si>
  <si>
    <t>MOONSHAPES Internacionalizar 2020</t>
  </si>
  <si>
    <t>ALG-02-0752-FEDER-034984</t>
  </si>
  <si>
    <t>Golden International Strategy</t>
  </si>
  <si>
    <t>ALG-02-0752-FEDER-035171</t>
  </si>
  <si>
    <t>LONDUR Internacionalização 2020</t>
  </si>
  <si>
    <t>ALG-02-0752-FEDER-035185</t>
  </si>
  <si>
    <t>TEE TIMES Global</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</si>
  <si>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</si>
  <si>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</si>
  <si>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</si>
  <si>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A CAROB WORLD pretende promover internacionalmente a produção de produtos com base em alfarroba, produtos inovadores e benéficos para a saúde, valorizado um recurso endógeno da região do Algarve.</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</si>
  <si>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</si>
  <si>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</si>
  <si>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</si>
  <si>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</si>
  <si>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</si>
  <si>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No ano em que cumpre 15 anos de atividade (2018), a DREAMWAVE, com operações em Albufeira, pretende iniciar o desenvolvimento de um plano de comunicação estruturado, vocacioando para reforçar o seu posicionamento nos mercados externos.</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</si>
  <si>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</si>
  <si>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</si>
  <si>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O projeto de internacionalização da MOONSHAPES tem como objetivo posicionar a plataforma PROPPY no mercado internacional, através de uma estratégia inovadora para a empresa que favoreça a sua rápida entrada no mercado.</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</si>
  <si>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</si>
  <si>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LONDUR INTERNATIONAL desenvolveu um formato de programa de TV inovador que, depois de testado em Portugal, pretende internacionalizar para 4 mercados europeus de grande consumo (Espanha, Reino Unido, Holanda e Alemanha).</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</si>
  <si>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</si>
  <si>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</si>
  <si>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</si>
  <si>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</si>
  <si>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</si>
  <si>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</si>
  <si>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</si>
  <si>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</si>
  <si>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</si>
  <si>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</si>
  <si>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</si>
  <si>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</si>
  <si>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AAC no âmbito do SI2E - DLBC FARO 2020</t>
  </si>
  <si>
    <t>ALG-06-4740-FSE-000023</t>
  </si>
  <si>
    <t>ALG-06-4740-FSE-000024</t>
  </si>
  <si>
    <t>ALG-06-4740-FSE-000026</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</si>
  <si>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</si>
  <si>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</si>
  <si>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Projeto é promovido por uma empresa recém-criada para fabrico de doces, compotas e geleias, e embalamento de mel, para comercialização em mercados e feiras, destinado ao segmento 'gourmet' e 'handmade'. O objetivo é desenvolver um negócio sustentável, baseado na criação de uma unidade de produção, através da remodelação de uma antiga fábrica de pão situada em S. Marcos da Serra, Silves, e criação de uma estrutura de comercialização.</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</si>
  <si>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</si>
  <si>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</si>
  <si>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</si>
  <si>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</si>
  <si>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Unidade de produção COMPMEL</t>
  </si>
  <si>
    <t>ALG-06-5141-FEDER-000035</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</si>
  <si>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</si>
  <si>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</si>
  <si>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</si>
  <si>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</si>
  <si>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</si>
  <si>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</si>
  <si>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</si>
  <si>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</si>
  <si>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</si>
  <si>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</si>
  <si>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</si>
  <si>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</si>
  <si>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</si>
  <si>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</si>
  <si>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</si>
  <si>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</si>
  <si>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</si>
  <si>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</si>
  <si>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</si>
  <si>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</si>
  <si>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</si>
  <si>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</si>
  <si>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</si>
  <si>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</si>
  <si>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</si>
  <si>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</si>
  <si>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</si>
  <si>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SI-51-2015-21</t>
  </si>
  <si>
    <t>SI-53-2015-27</t>
  </si>
  <si>
    <t>ALG-51-2015-13</t>
  </si>
  <si>
    <t>SI-51-2016-02</t>
  </si>
  <si>
    <t>SI-51-2016-13</t>
  </si>
  <si>
    <t>SI-51-2016-20</t>
  </si>
  <si>
    <t>SI-51-2017-09</t>
  </si>
  <si>
    <t>SI-51-2017-19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</si>
  <si>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</si>
  <si>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</si>
  <si>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</si>
  <si>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</si>
  <si>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</si>
  <si>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</si>
  <si>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</si>
  <si>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</si>
  <si>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</si>
  <si>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</si>
  <si>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</si>
  <si>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</si>
  <si>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</si>
  <si>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</si>
  <si>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</si>
  <si>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</si>
  <si>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</si>
  <si>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</si>
  <si>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</si>
  <si>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</si>
  <si>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</si>
  <si>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</si>
  <si>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</si>
  <si>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</si>
  <si>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</si>
  <si>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</si>
  <si>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</si>
  <si>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</si>
  <si>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</si>
  <si>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</si>
  <si>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</si>
  <si>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</si>
  <si>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</si>
  <si>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</si>
  <si>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</si>
  <si>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</si>
  <si>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</si>
  <si>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Nova unidade internacionalizada inovadora de criação de têxteis com arte</t>
  </si>
  <si>
    <t>ALG-02-0752-FEDER-029422</t>
  </si>
  <si>
    <t>Capacitação de uma unidade de criação e comercialização de artigos de vestuário estampados com criações de artistas plásticos Portugueses.</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</si>
  <si>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</si>
  <si>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</si>
  <si>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</si>
  <si>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</si>
  <si>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</si>
  <si>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Projeto de internacionalização da FRUSOAL - Frutas Sotavento Algarve, Lda.</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</si>
  <si>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</si>
  <si>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</si>
  <si>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</si>
  <si>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</si>
  <si>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</si>
  <si>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</si>
  <si>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</si>
  <si>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</si>
  <si>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</si>
  <si>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</si>
  <si>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</si>
  <si>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</si>
  <si>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</si>
  <si>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</si>
  <si>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ALG-05-3524-FSE-000131</t>
  </si>
  <si>
    <t>ALG-05-3524-FSE-000132</t>
  </si>
  <si>
    <t>ALG-05-3827-FEDER-000005</t>
  </si>
  <si>
    <t>Modernização da LETRAS GENEROSAS</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</si>
  <si>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</si>
  <si>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</si>
  <si>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</si>
  <si>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</si>
  <si>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</si>
  <si>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AAC no âmbito do SI2E - DLBC ADERE 2020</t>
  </si>
  <si>
    <t>ALG-06-4740-FSE-000031</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</si>
  <si>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</si>
  <si>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</si>
  <si>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</si>
  <si>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AAC no âmbito do SI2E - DLBC PESCA DO BARLAVENTO DO ALGARVE</t>
  </si>
  <si>
    <t>ALG-M8-2017-16</t>
  </si>
  <si>
    <t>AAC no âmbito do SI2E - DLBC LAGOS 2020</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</si>
  <si>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</si>
  <si>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</si>
  <si>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</si>
  <si>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</si>
  <si>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</si>
  <si>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</si>
  <si>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AUMENTO DA CAPACIDADE INSTALADA DA EMPRESA EXISTENTE E ABERTURA DE LOJA</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</si>
  <si>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</si>
  <si>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</si>
  <si>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</si>
  <si>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</si>
  <si>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</si>
  <si>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</si>
  <si>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</si>
  <si>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</si>
  <si>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VITAL .: Identificação de Sequências variantes em genomas humanos e estabelecimento da causalidade dessas variantes na NCVE - VITAL</t>
  </si>
  <si>
    <t>ALG-01-0145-FEDER-028044</t>
  </si>
  <si>
    <t>CLIMFISH .: Análise da vulnerabilidade da pesca costeira às mudanças climáticas na costa Portuguesa</t>
  </si>
  <si>
    <t>ALG-01-0145-FEDER-028518</t>
  </si>
  <si>
    <t>ENLACE .: Abordagem holística á simulação da evolução da costa a longo prazo</t>
  </si>
  <si>
    <t>ALG-01-0145-FEDER-028949</t>
  </si>
  <si>
    <t>PROLAR .: Programação metabólica precoce em peixes mediante modulação nutricional</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</si>
  <si>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</si>
  <si>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</si>
  <si>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</si>
  <si>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</si>
  <si>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</si>
  <si>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BECORV .: Bases ecológicas para uma gestão sustentável da corvina</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</si>
  <si>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</si>
  <si>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</si>
  <si>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</si>
  <si>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</si>
  <si>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</si>
  <si>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</si>
  <si>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</si>
  <si>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</si>
  <si>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</si>
  <si>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FEEDFIRST .: Desenvolvimento de uma nova tecnologia para cultivo de larvas de peixes à primeira alimentação</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</si>
  <si>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</si>
  <si>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</si>
  <si>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</si>
  <si>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PINE VILLAS RUR-URBAN RESORT</t>
  </si>
  <si>
    <t>ALG-02-0853-FEDER-024122</t>
  </si>
  <si>
    <t>O projeto da PINE VILLAS visa a requalificação de edifício devoluto na Quinta do Pinhão em Lagos para instalação de uma nova unidade de alojamento turistico, animação turistica, restauração e promoção gastronómica.</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</si>
  <si>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</si>
  <si>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</si>
  <si>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</si>
  <si>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</si>
  <si>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Ecovia e Ciclovia da Costa Vicentina (Vila do Bispo/ Aljezur)</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</si>
  <si>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</si>
  <si>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</si>
  <si>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ALG-04-2316-FEDER-000015</t>
  </si>
  <si>
    <t>ALG-04-2316-FEDER-000020</t>
  </si>
  <si>
    <t>ALG-04-2316-FEDER-000021</t>
  </si>
  <si>
    <t>ALG-04-2316-FEDER-000027</t>
  </si>
  <si>
    <t>Reabilitação do Antigo Edifício da Lota</t>
  </si>
  <si>
    <t>A presente ação propõe a renovação do antigo edifício da lota, com vista à sua reconversão num espaço alternativo de promoção de atividades culturais e criativas. A antiga lota passará a ter a função de multiusos, direcionada para a realização de eventos multiculturais (eventos, festividades, comemorações e tradições locais/regionais), contribuindo para a animação e dinamismo da economia local.</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</si>
  <si>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</si>
  <si>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</si>
  <si>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</si>
  <si>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</si>
  <si>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</si>
  <si>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</si>
  <si>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</si>
  <si>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</si>
  <si>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</si>
  <si>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</si>
  <si>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</si>
  <si>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</si>
  <si>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</si>
  <si>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</si>
  <si>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</si>
  <si>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</si>
  <si>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</si>
  <si>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</si>
  <si>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</si>
  <si>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</si>
  <si>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</si>
  <si>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</si>
  <si>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</si>
  <si>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</si>
  <si>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</si>
  <si>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</si>
  <si>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</si>
  <si>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</si>
  <si>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</si>
  <si>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</si>
  <si>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</si>
  <si>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</si>
  <si>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</si>
  <si>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</si>
  <si>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</si>
  <si>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</si>
  <si>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</si>
  <si>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</si>
  <si>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</si>
  <si>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</si>
  <si>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</si>
  <si>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</si>
  <si>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Plano de Gestão e Divulgação do PARU de Albufeira e da Respetiva Implementação no período de 2017-2020</t>
  </si>
  <si>
    <t>ALG-04-2316-FEDER-000025</t>
  </si>
  <si>
    <t>A operação visa aumentar o nível de alavancagem de investimentos públicos e privados complementares às operações financiadas no âmbito PARU, assim como a divulgação dos incentivos associados e ainda o aumento do grau de conhecimento e satisfação dos residentes e visitantes.</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</si>
  <si>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</si>
  <si>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</si>
  <si>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</si>
  <si>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</si>
  <si>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</si>
  <si>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</si>
  <si>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ALG-05-3321-FSE-000007</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</si>
  <si>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</si>
  <si>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</si>
  <si>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</si>
  <si>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</si>
  <si>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</si>
  <si>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ALG-05-3321-FSE-000012</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</si>
  <si>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 É prevista ainda a criação de pelo menos 3 postos de trabalho, para além do fomento das dinâmicas de cooperação locais, designadamente com parcerias com outros produtores.</t>
  </si>
  <si>
    <t>ALG-05-3321-FSE-000015</t>
  </si>
  <si>
    <t>O investimento da GIOLATTO visa criar uma linha de transformação de queijo ralado, que será complementar às linhas de transformação de pastas e carnes que a empresa está a instalar em Portimão, no âmbito do projeto SI INOVAÇÃO (19576).</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</si>
  <si>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</si>
  <si>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</si>
  <si>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</si>
  <si>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</si>
  <si>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</si>
  <si>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</si>
  <si>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EAFT – Empreendedorismo e criação de postos de trabalho qualificados</t>
  </si>
  <si>
    <t>ALG-05-3827-FEDER-000017</t>
  </si>
  <si>
    <t>ALG-M8-2017-13</t>
  </si>
  <si>
    <t>ALG-06-4740-FSE-000044</t>
  </si>
  <si>
    <t>O projeto tem como objetivo a criação de atividades de animação turística, utilizando “Buggy’s, por locais do interior do Algarve, sempre procurando complementar com outras atividades de caráter lúdico e cultural, afirmando-se como uma empresa que alia a animação turística a experiências culturais, gastronómicas e de natureza.</t>
  </si>
  <si>
    <t>ALG-06-4740-FSE-000047</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</si>
  <si>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</si>
  <si>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ALG-06-4740-FSE-000049</t>
  </si>
  <si>
    <t>A empresa considera crucial realizar investimentos em novos canais de comunicação eletrónica, equipamentos e divulgação promocional, para que seja possível assegurar o inicio da atividade.</t>
  </si>
  <si>
    <t>ALG-06-4740-FSE-000054</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</si>
  <si>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</si>
  <si>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AAC no âmbito do SI2E - DLBC TAVIRA 2020</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</si>
  <si>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</si>
  <si>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</si>
  <si>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</si>
  <si>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</si>
  <si>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ALG-06-4740-FSE-000073</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</si>
  <si>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</si>
  <si>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Criação de atividades de animação de caráter lúdico</t>
  </si>
  <si>
    <t>ALG-06-5141-FEDER-000059</t>
  </si>
  <si>
    <t>MODERNIZAÇÃO E EXPANSÃO DA ATIVIDADE DA CASA MODESTA</t>
  </si>
  <si>
    <t>ALG-06-5141-FEDER-000062</t>
  </si>
  <si>
    <t>Urbanvet</t>
  </si>
  <si>
    <t>ALG-06-5141-FEDER-000067</t>
  </si>
  <si>
    <t>Expansão e modernização da SIESTA CAMPERS</t>
  </si>
  <si>
    <t>ALG-06-5141-FEDER-000076</t>
  </si>
  <si>
    <t>À da Marta</t>
  </si>
  <si>
    <t>ALG-06-5141-FEDER-000079</t>
  </si>
  <si>
    <t>Café na Quinta do Monte</t>
  </si>
  <si>
    <t>ALG-06-5141-FEDER-000086</t>
  </si>
  <si>
    <t>Modernização da Marisqueira Mariscos e Petiscos</t>
  </si>
  <si>
    <t>ALG-06-5141-FEDER-000099</t>
  </si>
  <si>
    <t>GAFAPROTECT .: Controle da antracnose da oliveira através de silenciamento e expressão de genes utilizando um vírus de planta como vector</t>
  </si>
  <si>
    <t>ALG-01-0145-FEDER-028263</t>
  </si>
  <si>
    <t>TOMVIRPROTECT .: Desenvolvimento de um vetor para proteção de plantas de tomate contra TSWV</t>
  </si>
  <si>
    <t>ALG-01-0145-FEDER-028266</t>
  </si>
  <si>
    <t>WakeUp .: O despertar do oócito: reactivação transcricional após um estado quiescente prolongado.</t>
  </si>
  <si>
    <t>ALG-01-0145-FEDER-028441</t>
  </si>
  <si>
    <t>TRANSFISH .: Aclimatação transgeracional de peixes temperados às alterações climáticas.</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</si>
  <si>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</si>
  <si>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</si>
  <si>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</si>
  <si>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</si>
  <si>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</si>
  <si>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</si>
  <si>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</si>
  <si>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</si>
  <si>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</si>
  <si>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</si>
  <si>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</si>
  <si>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METALCHEMBIO .: Combinação inovadora de estratégias químicas e biológicas para a recuperação de metais de efluentes e de lixiviados</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</si>
  <si>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</si>
  <si>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</si>
  <si>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</si>
  <si>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</si>
  <si>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</si>
  <si>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</si>
  <si>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</si>
  <si>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</si>
  <si>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</si>
  <si>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</si>
  <si>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</si>
  <si>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</si>
  <si>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</si>
  <si>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</si>
  <si>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</si>
  <si>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</si>
  <si>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</si>
  <si>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LinguaTox .: Sistema de língua bioelectrónica para a detecção de toxinas paralisantes marinhas em bivalves</t>
  </si>
  <si>
    <t>ALG-01-0145-FEDER-030891</t>
  </si>
  <si>
    <t>NanoReproTox .: Desvendando os impactos ecológicos da toxicidade de nanopartículas na reprodução de organismos marinhos</t>
  </si>
  <si>
    <t>ALG-01-0145-FEDER-030908</t>
  </si>
  <si>
    <t>EMERGEMIX .: Efeitos de mixturas de contaminantes emergentes nos ecossistemas aquáticos: uma abordagem a vários níveis de organização biológica</t>
  </si>
  <si>
    <t>ALG-01-0145-FEDER-030922</t>
  </si>
  <si>
    <t>SourUnion .: SourUnion - Análise da interacção entre o porta-enxerto laranjeira azeda e a variedade enxertada que provoca o declínio dos citrinos na presença do Citrus tristeza virus</t>
  </si>
  <si>
    <t>ALG-01-0145-FEDER-030957</t>
  </si>
  <si>
    <t>OBSERVA.FISH .: Sistemas de Observação Autónomos a Bordo de Embarcações de Pesca para Apoio a uma Gestão dos Ecossistemas Marinhos</t>
  </si>
  <si>
    <t>ALG-01-0145-FEDER-031141</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</si>
  <si>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</si>
  <si>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</si>
  <si>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</si>
  <si>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</si>
  <si>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TRANSCULTURAL .: História, Arqueologia e Antropo-biogeoquímica da população medieval em Portugal (sécs. X-XIV). Cultura, identidades e interculturalidade descodificadas pelo estudo da dieta e da mobil</t>
  </si>
  <si>
    <t>ALG-01-0145-FEDER-031599</t>
  </si>
  <si>
    <t>Microcontrol .: Utilização da capacidade terapêutica do microbioma para a melhoria da larvicultura de peixes</t>
  </si>
  <si>
    <t>ALG-01-0145-FEDER-031996</t>
  </si>
  <si>
    <t>INFLAMMAA .: Desvendando o papel modulador imune e neuro-endócrino do triptofano durante a inflamação</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</si>
  <si>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</si>
  <si>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</si>
  <si>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</si>
  <si>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Projeto Faro</t>
  </si>
  <si>
    <t>ALG-02-0853-FEDER-033346</t>
  </si>
  <si>
    <t>O Hotel em vias de construção tem como objetivo reforçar a oferta hoteleira na cidade de Faro apostando na qualidade e modernidade. Consideramos que para tal será essencial a experiência do nosso grupo a nível da construção e da gestão de hotelaria, que permite aplicar todo o nosso Know-how.</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</si>
  <si>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</si>
  <si>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</si>
  <si>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</si>
  <si>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</si>
  <si>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Criação e início de operações da YESNUMBER</t>
  </si>
  <si>
    <t>ALG-05-3827-FEDER-000012</t>
  </si>
  <si>
    <t>Leila Real Kitchen Space Projects | Empreendedorismo e criação de empresas</t>
  </si>
  <si>
    <t>ALG-05-3827-FEDER-000013</t>
  </si>
  <si>
    <t>CENTRO DE NEUROCIÊNCIAS DO ALGARVE</t>
  </si>
  <si>
    <t>ALG-05-3827-FEDER-000016</t>
  </si>
  <si>
    <t>O ambulatório vai disponibilizar à comunidade um conjunto de “consultas de especialidade”, serviço que estará distribuída por um horário regular e por um horário de Urgência. A domiciliação terapêutica será realizada no âmbito de acordos contratuais com agências de seguros. Já o laboratório e a formação serão tarefas paralelas às atividades a desenvolver que não proporcionarão receitas.</t>
  </si>
  <si>
    <t>Cerveja Artesanal | A fábrica da "Moça"</t>
  </si>
  <si>
    <t>ALG-05-3827-FEDER-000018</t>
  </si>
  <si>
    <t>Instalação de nova linha de produto da GIOLATTO</t>
  </si>
  <si>
    <t>ALG-05-3827-FEDER-000021</t>
  </si>
  <si>
    <t>Expansão e nova plataforma online LabPrint</t>
  </si>
  <si>
    <t>ALG-05-3827-FEDER-000024</t>
  </si>
  <si>
    <t>ECOSONDA2008</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</si>
  <si>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</si>
  <si>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</si>
  <si>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</si>
  <si>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</si>
  <si>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</si>
  <si>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</si>
  <si>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</si>
  <si>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</si>
  <si>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</si>
  <si>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</si>
  <si>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</si>
  <si>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</si>
  <si>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</si>
  <si>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</si>
  <si>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</si>
  <si>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ALG-06-4740-FSE-000013</t>
  </si>
  <si>
    <t>ALG-06-4740-FSE-000030</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</si>
  <si>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</si>
  <si>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</si>
  <si>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</si>
  <si>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ALG-06-4740-FSE-000045</t>
  </si>
  <si>
    <t>ALG-06-4740-FSE-000046</t>
  </si>
  <si>
    <t>O projeto Nascer, Inovar e Crescer consiste na criação de uma nova sociedade cujo objeto social é a organização de atividades de animação turística, oferecendo serviços diferenciados, suportados na fruição e contacto direto com a natureza, e com a preocupação central de observar os trâmites do desenvolvimento sustentável.</t>
  </si>
  <si>
    <t>A Sea4Us é uma microempresa de biotecnologia marinha de Sagres que visa a valorização de recursos marinhos, atualmente sem valor comercial, para fins biomedicinais. O presente projeto consiste na expansão da capacidade de infraestruturas e logística da Sea4Us no seu polo de Sagres (laboratório e equipamento) e na contratação de novos recursos humanos, valorizando e centralizando assim as atividades tecnológicas e científicas em Sagres.</t>
  </si>
  <si>
    <t>ALG-06-4740-FSE-000063</t>
  </si>
  <si>
    <t>ALG-06-4740-FSE-000066</t>
  </si>
  <si>
    <t>ALG-06-4740-FSE-000068</t>
  </si>
  <si>
    <t>ALG-06-4740-FSE-000071</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</si>
  <si>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</si>
  <si>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</si>
  <si>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Instalar unidade fabril de licores e piripíri com produtos endógenos do Algarve, dotando a empresa de autonomia produtiva e comercial, posicionando a empresa numa posição mais a jusante da cadeira de valor, sustentando por fortes alicerces de gestão, em equipamentos, ferramentas e capital humano.</t>
  </si>
  <si>
    <t>Remodelar e dotar um espaço existente, de condições que possibilitem a visitação, no território interior do Algarve, de uma tipologia de visitantes, que privilegiem o contacto com a natureza diferente do habitual turismo de sol e praia.</t>
  </si>
  <si>
    <t>My Residence Alvor</t>
  </si>
  <si>
    <t>ALG-06-5141-FEDER-000023</t>
  </si>
  <si>
    <t>O investimento elegível de My Residence Alvor será de 85.053,03€ suportado por capitais próprios, capitais alheios e subsídio a fundo perdido de apoio ao investimento. Criará um posto de trabalho. No ano (2021) ano de recuperação de investimento atingirá 55.695,59€ de volume bruto de negócios. Deste montante 10.955,60€ será resultante de passeios de TUK-TUK e 44.739,99€ relativos a alojamento.</t>
  </si>
  <si>
    <t>Turismo no Espaço Rural, Casa de Campo, no Castelo da Nave, Monchique, para, 4 quartos, capacidade de 8/10 pessoas, com requisitos do D.L. n.º 38/2008, 7 de março e PDM de Monchique.</t>
  </si>
  <si>
    <t>ALG-06-5141-FEDER-000043</t>
  </si>
  <si>
    <t>Remodelação e Modernização de Ginásio</t>
  </si>
  <si>
    <t>ALG-06-5141-FEDER-000053</t>
  </si>
  <si>
    <t>Alojamento Local - Vida Consciente</t>
  </si>
  <si>
    <t>ALG-06-5141-FEDER-000058</t>
  </si>
  <si>
    <t>Nascer, Inovar e Crescer</t>
  </si>
  <si>
    <t>ALG-06-5141-FEDER-000060</t>
  </si>
  <si>
    <t>Valorização e expansão da atividade biotecnológica da Sea4Us em Sagres</t>
  </si>
  <si>
    <t>ALG-06-5141-FEDER-000061</t>
  </si>
  <si>
    <t>MODERNIZAÇÃO TURISMO RURAL</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</si>
  <si>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</si>
  <si>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</si>
  <si>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</si>
  <si>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</si>
  <si>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</si>
  <si>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</si>
  <si>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Instalação de Fábrica de Produtos Regionais, Qualificada a Nível Produtivo, Comercial e de Gestão</t>
  </si>
  <si>
    <t>ALG-06-5141-FEDER-000096</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</si>
  <si>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</si>
  <si>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</si>
  <si>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</si>
  <si>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</si>
  <si>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</si>
  <si>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</si>
  <si>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</si>
  <si>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</si>
  <si>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</si>
  <si>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</si>
  <si>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</si>
  <si>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</si>
  <si>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</si>
  <si>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</si>
  <si>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</si>
  <si>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</si>
  <si>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</si>
  <si>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</si>
  <si>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</si>
  <si>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</si>
  <si>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</si>
  <si>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</si>
  <si>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</si>
  <si>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</si>
  <si>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</si>
  <si>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</si>
  <si>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</si>
  <si>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</si>
  <si>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</si>
  <si>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PI 11.2</t>
  </si>
  <si>
    <t>Capacitação institucional nas parcerias territoriais e setoriais</t>
  </si>
  <si>
    <t>ALG-64-2018-01</t>
  </si>
  <si>
    <t>Capacitação institucional - DLBC Rurais</t>
  </si>
  <si>
    <t>ALG-08-5864-FSE-000001</t>
  </si>
  <si>
    <t>ALG-08-5864-FSE-000002</t>
  </si>
  <si>
    <t>ALG-08-5864-FSE-000003</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</si>
  <si>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</si>
  <si>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</si>
  <si>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</si>
  <si>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</si>
  <si>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</si>
  <si>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</si>
  <si>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</si>
  <si>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</si>
  <si>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Processo de Internacionalização em Formação de Técnicos de Manutenção Aeronáutica</t>
  </si>
  <si>
    <t>ALG-02-0752-FEDER-034423</t>
  </si>
  <si>
    <t>Com o presente projeto, inicia-se o processo de internacionalização da empresa, quer pelo acesso a novos mercados quer pelo reforço das redes de cooperação, apostando-se em ações de prospeção e de promoção da oferta de formação para pilotos e técnicos de manutenção aeronáutica nesses novos mercados.</t>
  </si>
  <si>
    <t>Bikeull International</t>
  </si>
  <si>
    <t>ALG-02-0752-FEDER-034719</t>
  </si>
  <si>
    <t>BIKESUL KEEP ON GOING - Internacionalização da atividade de animação turística, segmento cycling &amp; walking da BikeSul.</t>
  </si>
  <si>
    <t>ALG-02-0853-FEDER-035194</t>
  </si>
  <si>
    <t>KRAZYWORLD - High Qualification for a New Global Position</t>
  </si>
  <si>
    <t>A KRAZYWORLD vai investir na sua qualificação, através de uma forte aposta em inovadoras ferramentas organizacionais e de marketing, com enfoque na comunicação digital, que permitem o crescimento sustentado da empresa no mercado global.</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</si>
  <si>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</si>
  <si>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</si>
  <si>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</si>
  <si>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</si>
  <si>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</si>
  <si>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</si>
  <si>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</si>
  <si>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</si>
  <si>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</si>
  <si>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</si>
  <si>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</si>
  <si>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</si>
  <si>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Remodelação da EB 2/3 Dr. João Lúcio</t>
  </si>
  <si>
    <t>ALG-07-5673-FEDER-000008</t>
  </si>
  <si>
    <t>Com este investimento o município melhora substancialmente as condições de funcionamento e de conservação de um espaço fundamental e imprescindível num estabelecimento de ensino desta natureza e localização, afastada do centro urbano, como é uma cozinha.</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</si>
  <si>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</si>
  <si>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</si>
  <si>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</si>
  <si>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</si>
  <si>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</si>
  <si>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</si>
  <si>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r>
      <t>Faro, Lagos e Olhão</t>
    </r>
    <r>
      <rPr>
        <b/>
        <sz val="10"/>
        <rFont val="Arial"/>
        <family val="2"/>
      </rPr>
      <t xml:space="preserve"> 
(</t>
    </r>
    <r>
      <rPr>
        <sz val="10"/>
        <rFont val="Arial"/>
        <family val="2"/>
      </rPr>
      <t>Alcobaça, Braga, Viana do Castelo, Oeiras, Ílhavo, Lisboa, Guimarães, Murtosa, Loures, Peniche, Póvoa de Varzim, Maia, Ovar, Leiria, Matosinhos, Porto e Aveiro)</t>
    </r>
  </si>
  <si>
    <t>Faro 
(Matosinhos, Óbidos, Leiria, Porto, Lisboa e Guimarães)</t>
  </si>
  <si>
    <t>Silves
 (Coimbra, Vendas Novas e Santa Maria da Feira)</t>
  </si>
  <si>
    <t>Faro 
(Leiria e Vila Nova de Gaia)</t>
  </si>
  <si>
    <t>Olhão 
(Porto e Murtosa)</t>
  </si>
  <si>
    <t>Olhão e Tavira 
(Oeiras, Matosinhos e Aveiro)</t>
  </si>
  <si>
    <t>Faro 
(Matosinhos)</t>
  </si>
  <si>
    <t>Olhão 
(Lisboa)</t>
  </si>
  <si>
    <t>Faro 
(Évora e Coimbra)</t>
  </si>
  <si>
    <t>Faro 
(Porto)</t>
  </si>
  <si>
    <t xml:space="preserve">Faro 
(Lisboa, Aveiro e Oeiras) </t>
  </si>
  <si>
    <t>Tavira
(Lisboa e Oeiras)</t>
  </si>
  <si>
    <t>Faro
(Braga e Porto)</t>
  </si>
  <si>
    <t>Faro 
(Almada e Aveiro)</t>
  </si>
  <si>
    <t>Tavira 
(Aveiro, Oeiras e Matosinhos)</t>
  </si>
  <si>
    <t>Faro 
(Coimbra)</t>
  </si>
  <si>
    <t>Faro
(Lisboa e Aveiro)</t>
  </si>
  <si>
    <t>Faro 
(Horta)</t>
  </si>
  <si>
    <t>Faro 
(Paredes)</t>
  </si>
  <si>
    <t>Faro
(Oeiras)</t>
  </si>
  <si>
    <t>Faro 
(Lisboa e Aveiro)</t>
  </si>
  <si>
    <t>Faro
(Coimbra)</t>
  </si>
  <si>
    <t>Faro 
(Lisboa, Aveiro e Oeiras)</t>
  </si>
  <si>
    <t>Faro 
(Oeiras e Lisboa)</t>
  </si>
  <si>
    <t>Faro 
(Lisboa)</t>
  </si>
  <si>
    <t>Faro
(Braga e Oeiras)</t>
  </si>
  <si>
    <t xml:space="preserve">Olhão 
(Oeiras, Lisboa e Vila do Conde) </t>
  </si>
  <si>
    <t>Olhão e Faro
(Lisboa)</t>
  </si>
  <si>
    <t>Faro 
(Oeiras e Porto)</t>
  </si>
  <si>
    <t>Faro
(Évora)</t>
  </si>
  <si>
    <t>Faro 
(Évora)</t>
  </si>
  <si>
    <t xml:space="preserve"> Faro 
(Lisboa, Porto, Coimbra, Vila Real, Beja, Évora, Bragança, Viseu, Leiria, Covilhã, Tomar, Portalegre, Guimarães, Viana do Castelo, Braga e Guarda)</t>
  </si>
  <si>
    <t>Tavira e Olhão
(Setúbal, Beja e Lisboa)</t>
  </si>
  <si>
    <t>Faro 
(Matosinhos e Viana do Castelo)</t>
  </si>
  <si>
    <t xml:space="preserve"> Faro
(Lisboa, Oeiras, Braga, Porto, Cantanhede e Beja)</t>
  </si>
  <si>
    <t>Faro 
(Porto, Aveiro, Lisboa, Coimbra, Cantanhede, Braga e Oeiras)</t>
  </si>
  <si>
    <t>Faro
(Porto e Coimbra)</t>
  </si>
  <si>
    <t>Faro 
(Porto, Lisboa, Oeiras, Coimbra, Braga, Aveiro, Covilhã e Loures)</t>
  </si>
  <si>
    <t>Tavira e Faro 
(Oeiras, Porto, Lisboa, Évora, Aveiro e Covilhã)</t>
  </si>
  <si>
    <t>SI-52-2017-27</t>
  </si>
  <si>
    <t>BYALGARVE ? Experiências com Assinatura</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</si>
  <si>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</si>
  <si>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</si>
  <si>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</si>
  <si>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</si>
  <si>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</si>
  <si>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</si>
  <si>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</si>
  <si>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</si>
  <si>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</si>
  <si>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</si>
  <si>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</si>
  <si>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</si>
  <si>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</si>
  <si>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</si>
  <si>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</si>
  <si>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</si>
  <si>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</si>
  <si>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</si>
  <si>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</si>
  <si>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ALG-02-0752-FEDER-038063</t>
  </si>
  <si>
    <t>ALG-02-0752-FEDER-038080</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</si>
  <si>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</si>
  <si>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</si>
  <si>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</si>
  <si>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</si>
  <si>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Programa de Internacionalização do Cluster do Calçado - 2019</t>
  </si>
  <si>
    <t>O Programa de Internacionalização do Cluster do Calçado e Moda para 2019 conjuga o apoio à presença nas principais feiras internacionais da indústria com um conjunto diversificado de ações de promoção e marketing internacional, mobilizando mais de centena e meia de empresas.</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</si>
  <si>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</si>
  <si>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</si>
  <si>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</si>
  <si>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</si>
  <si>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</si>
  <si>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</si>
  <si>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</si>
  <si>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</si>
  <si>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</si>
  <si>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ALG-06-4740-FSE-000052</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</si>
  <si>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</si>
  <si>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</si>
  <si>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</si>
  <si>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</si>
  <si>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</si>
  <si>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</si>
  <si>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</si>
  <si>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</si>
  <si>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</si>
  <si>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</si>
  <si>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</si>
  <si>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</si>
  <si>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</si>
  <si>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</si>
  <si>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</si>
  <si>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</si>
  <si>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</si>
  <si>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</si>
  <si>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</si>
  <si>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</si>
  <si>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</si>
  <si>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</si>
  <si>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</si>
  <si>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Associação das Industrias de Madeira e Mobiliário de Portugal</t>
  </si>
  <si>
    <t>Nautiber-Estaleiros Navais do Guadiana, Lda.</t>
  </si>
  <si>
    <t>Activbookings, Lda.</t>
  </si>
  <si>
    <t>Dengun, Lda.</t>
  </si>
  <si>
    <t>On Pro Travel Solutions, S.A.</t>
  </si>
  <si>
    <t>White Impact, Lda.</t>
  </si>
  <si>
    <t>Sonha Pensa Imagina Comunica, Lda.</t>
  </si>
  <si>
    <t>Longevity Wellness Worldwide, Lda.</t>
  </si>
  <si>
    <t>AJEPC - Associação de Jovens Empresários Portugal - China</t>
  </si>
  <si>
    <t>CNEC - Companhia Náutica de Eventos e Comércio, Lda.</t>
  </si>
  <si>
    <t>Azirland, Lda.</t>
  </si>
  <si>
    <t>Carob World Portugal, Lda.</t>
  </si>
  <si>
    <t>Dequattro Resorts &amp; Residences, S.A.</t>
  </si>
  <si>
    <t>Ondas e Desafios, Lda.</t>
  </si>
  <si>
    <t>A Industrial Farense, Lda.</t>
  </si>
  <si>
    <t>Sociedade Turística Vasco da Gama, S.A.</t>
  </si>
  <si>
    <t>Golden Properties, Sociedade de Mediação Imobiliária, Lda.</t>
  </si>
  <si>
    <t>Londur International, Lda.</t>
  </si>
  <si>
    <t>I. Gonçalves &amp; M. Duarte, Lda.</t>
  </si>
  <si>
    <t>N-Options Arquitectos, Lda.</t>
  </si>
  <si>
    <t>Syst - Mp, Lda.</t>
  </si>
  <si>
    <t>Charme Alegre, Lda.</t>
  </si>
  <si>
    <t>André Lourenço, Unipessoal, Lda.</t>
  </si>
  <si>
    <t>Associação Portuguesa dos Industriais de Calçado, Componentes e Artigos de Pele e seus Sucedâneos</t>
  </si>
  <si>
    <t>Lisboa Feiras Congressos e Eventos - FCE/Associação Empresarial</t>
  </si>
  <si>
    <t>Câmara de Comércio e Indústria Luso - Japonesa</t>
  </si>
  <si>
    <t>Falésia Hotel, S.A.</t>
  </si>
  <si>
    <t>Centro Desportivo Squash de Vilamoura, Lda.</t>
  </si>
  <si>
    <t>Cruz Caliços - Alimentação e Bebidas, Lda.</t>
  </si>
  <si>
    <t>T.S. PINTO - Atelier das Cortinas,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</si>
  <si>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</si>
  <si>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</si>
  <si>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</si>
  <si>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</si>
  <si>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</si>
  <si>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</si>
  <si>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</si>
  <si>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</si>
  <si>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</si>
  <si>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</si>
  <si>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</si>
  <si>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</si>
  <si>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</si>
  <si>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</si>
  <si>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</si>
  <si>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</si>
  <si>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</si>
  <si>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</si>
  <si>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</si>
  <si>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</si>
  <si>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</si>
  <si>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</si>
  <si>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</si>
  <si>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</si>
  <si>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</si>
  <si>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</si>
  <si>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</si>
  <si>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</si>
  <si>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</si>
  <si>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</si>
  <si>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</si>
  <si>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</si>
  <si>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</si>
  <si>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</si>
  <si>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Aws, Lda.</t>
  </si>
  <si>
    <t>Beautiful Bubble, Lda.</t>
  </si>
  <si>
    <t>Giolatto, Lda.</t>
  </si>
  <si>
    <t>Dream Cruises, Lda.</t>
  </si>
  <si>
    <t>Bikesul, Unipessoaç, Lda.</t>
  </si>
  <si>
    <t>Sociedade de Investimentos Hoteleiros D. Sancho, S.A.</t>
  </si>
  <si>
    <t>R.M.P.Z. - Administração de Hotéis, Lda.</t>
  </si>
  <si>
    <t>Stressaway Safaris Unipessoal, Lda.</t>
  </si>
  <si>
    <t>Júpiter Albufeira - Indústria Hoteleira, S.A.</t>
  </si>
  <si>
    <t>Mundo Aquático - Parques Oceanográficos de Entretenimento Educativo, S.A.</t>
  </si>
  <si>
    <t>Pine Villas, Lda.</t>
  </si>
  <si>
    <t>Cascadeinvest, S.A.</t>
  </si>
  <si>
    <t>Epicworld Hotelaria e Turismo Unipessoal, Lda.</t>
  </si>
  <si>
    <t>Centro de Estética Dentária, S.A</t>
  </si>
  <si>
    <t>Felipe Prometti Lopes, Unipessoal, Lda.</t>
  </si>
  <si>
    <t>Jorge Alves Correia - Comércio de Lareiras e Decoração Interiores; Lda.</t>
  </si>
  <si>
    <t>Imagem de Férias Unipessoal, Lda.</t>
  </si>
  <si>
    <t>Reis &amp; Reis Consulting, Lda.</t>
  </si>
  <si>
    <t>Yesnumber - It Solutions, Lda.</t>
  </si>
  <si>
    <t>Leila Real, Unipessoal, Lda.</t>
  </si>
  <si>
    <t>I7 Go, Lda.</t>
  </si>
  <si>
    <t>Egobediente, Lda.</t>
  </si>
  <si>
    <t>Labprint, Unipessoal, Lda.</t>
  </si>
  <si>
    <t>Ecosonda, Lda.</t>
  </si>
  <si>
    <t>Dasúnicos, Lda.</t>
  </si>
  <si>
    <t>A.N.J.E. - Associação Nacional de Jovens Empresários</t>
  </si>
  <si>
    <t>Terra da Perfeição, Lda.</t>
  </si>
  <si>
    <t>G.A.T.O. - Grupo de Ajuda a Toxicodependentes</t>
  </si>
  <si>
    <t>AHETA - Associação dos Hotéis e Empreendimentos Turísticos do Algarve</t>
  </si>
  <si>
    <t>Mediática, Tecnologias para a Educação, Lda.</t>
  </si>
  <si>
    <t>Centro de Formação Profissional para o Sector Alimentar (CFPSA)</t>
  </si>
  <si>
    <t>Jhlopes, Lda.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</si>
  <si>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</si>
  <si>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</si>
  <si>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</si>
  <si>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</si>
  <si>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</si>
  <si>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</si>
  <si>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</si>
  <si>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</si>
  <si>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</si>
  <si>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</si>
  <si>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</si>
  <si>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</si>
  <si>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</si>
  <si>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</si>
  <si>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</si>
  <si>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</si>
  <si>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</si>
  <si>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</si>
  <si>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Compmel e Tempus, Lda.</t>
  </si>
  <si>
    <t>Padaria Barreirinhas, Lda.</t>
  </si>
  <si>
    <t xml:space="preserve">Maria Rosalina de Sousa Cristina Correia </t>
  </si>
  <si>
    <t>João Manuel Alves Marreiros</t>
  </si>
  <si>
    <t>Talho Carnes  D'ouro, Lda.</t>
  </si>
  <si>
    <t>Sandra &amp; Beatriz, Lda.</t>
  </si>
  <si>
    <t>Attractive Message, Lda.</t>
  </si>
  <si>
    <t>Casamodesta, Lda.</t>
  </si>
  <si>
    <t>Urbanvet, Unipessoal, Lda.</t>
  </si>
  <si>
    <t>Loyd Rozzo, Unipessoal, Lda.</t>
  </si>
  <si>
    <t>Marta de Passos Barros</t>
  </si>
  <si>
    <t>Ricardo Filipe Norberto do Brito Rodrigues</t>
  </si>
  <si>
    <t>Catarina Serrano Tropa Teles</t>
  </si>
  <si>
    <t>David Tavares Leão</t>
  </si>
  <si>
    <t>João Afonso Candeias do Nascimento</t>
  </si>
  <si>
    <t>Alegria Dominante, Unipessoal, Lda.</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</si>
  <si>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</si>
  <si>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</si>
  <si>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</si>
  <si>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</si>
  <si>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</si>
  <si>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</si>
  <si>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</si>
  <si>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</si>
  <si>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</si>
  <si>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</si>
  <si>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</si>
  <si>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</si>
  <si>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</si>
  <si>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Agrupamento de escolas Tomás Cabreira</t>
  </si>
  <si>
    <t>Novacortiça - Indústria Corticeira,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</si>
  <si>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</si>
  <si>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</si>
  <si>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</si>
  <si>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</si>
  <si>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</si>
  <si>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</si>
  <si>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</si>
  <si>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</si>
  <si>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</si>
  <si>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</si>
  <si>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</si>
  <si>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</si>
  <si>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</si>
  <si>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</si>
  <si>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</si>
  <si>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</si>
  <si>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Transcampo II - Sociedade Imobiliária, Lda.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</si>
  <si>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</si>
  <si>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</si>
  <si>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</si>
  <si>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</si>
  <si>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</si>
  <si>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</si>
  <si>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</si>
  <si>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</si>
  <si>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</si>
  <si>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</si>
  <si>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</si>
  <si>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</si>
  <si>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</si>
  <si>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</si>
  <si>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</si>
  <si>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Decorvidro - Indústria e Transformação de Vidro, Lda.</t>
  </si>
  <si>
    <t>Gyrad - Controlo de Qualidade e Protecção Radiológica, Lda.</t>
  </si>
  <si>
    <t>Finanquest - Contabilidade e Fiscalidade, Lda.</t>
  </si>
  <si>
    <t>Cacial - Cooperativa Agrícola de Citricultores do Algarve, CRL</t>
  </si>
  <si>
    <t>Skyimage - Mediação Imobiliária, Lda.</t>
  </si>
  <si>
    <t>Vila Verde - Administração de Imóveis, Lda.</t>
  </si>
  <si>
    <t>Absolute Bliss - Health, Neuropsychology &amp; Psychology, Lda.</t>
  </si>
  <si>
    <t>Rochalgarve - Planeamento de Férias para o Turismo, S.A.</t>
  </si>
  <si>
    <t>Portugal Fresh - Associação para a Promoção das Frutas, Legumes e Flores de Portugal</t>
  </si>
  <si>
    <t>Pospelov - Investimentos Turísticos, Lda.</t>
  </si>
  <si>
    <t>Green Roots - Turismo e Tradição, Lda.</t>
  </si>
  <si>
    <t>Portimar - Agência de Viagens e Turismo, Lda.</t>
  </si>
  <si>
    <t>Dream Wave - Actividades Marítimo - Turísticas, Lda.</t>
  </si>
  <si>
    <t>Moonshapes - Design &amp; New Media,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</si>
  <si>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</si>
  <si>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</si>
  <si>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</si>
  <si>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</si>
  <si>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</si>
  <si>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</si>
  <si>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</si>
  <si>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</si>
  <si>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</si>
  <si>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</si>
  <si>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</si>
  <si>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</si>
  <si>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</si>
  <si>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</si>
  <si>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</si>
  <si>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</si>
  <si>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</si>
  <si>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</si>
  <si>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</si>
  <si>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</si>
  <si>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</si>
  <si>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</si>
  <si>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</si>
  <si>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</si>
  <si>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</si>
  <si>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</si>
  <si>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</si>
  <si>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</si>
  <si>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</si>
  <si>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</si>
  <si>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</si>
  <si>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</si>
  <si>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Softventure - Consultoria e Tecnologia, S.A.</t>
  </si>
  <si>
    <t>Intersucatas - Gestão Integrada de resíduos e Ambiente Limitada</t>
  </si>
  <si>
    <t>Rolear - Automatizações, Estudos e Represenrações, S.A.</t>
  </si>
  <si>
    <t>Várzeamar - Actividades Maítimo-Turísticos, Lda.</t>
  </si>
  <si>
    <t>Transcampo - Sociedade Imobiliária, Lda.</t>
  </si>
  <si>
    <t>Staroteis - Sociedade Hoteleira, S.A.</t>
  </si>
  <si>
    <t>Krazy World - Centro de Cultura e Turismo, Unipessoal, Lda.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</si>
  <si>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</si>
  <si>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</si>
  <si>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</si>
  <si>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</si>
  <si>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</si>
  <si>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</si>
  <si>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</si>
  <si>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Inetese - Associação para o Ensino e Formação</t>
  </si>
  <si>
    <t>Profiforma - Gabinete de Consultadoria e Formação Profissional, Lda.</t>
  </si>
  <si>
    <t>Inovinter - Centro de Formação e Inovação Tecnológica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</si>
  <si>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</si>
  <si>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</si>
  <si>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</si>
  <si>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</si>
  <si>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</si>
  <si>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Hidromonchiquense - Canalizações, Lda.</t>
  </si>
  <si>
    <t>Urban Gym - Health Club, Lda.</t>
  </si>
  <si>
    <t>Atlantikmorning - Agência de Viagens, Lda.</t>
  </si>
  <si>
    <t>Obrigado Algarve - Produtos Regionais, Unipessoal, Lda.</t>
  </si>
  <si>
    <t>O Grelha Peixe - Restaurante, Unipessoal, Lda.</t>
  </si>
  <si>
    <t>Hidromonchiquense - Ccanalizações, Lda.</t>
  </si>
  <si>
    <t>Ambiolhão - Empresa Municipal de Ambiente de Olhão, EM</t>
  </si>
  <si>
    <t>Infralobo - Empresa de Infra-estruturas de Vale do Lobo</t>
  </si>
  <si>
    <t>ALG-01-0145-FEDER-030895</t>
  </si>
  <si>
    <t>INTERGEN .: Inovação de GWAS em cancro da mama através da integração de genómica funcional</t>
  </si>
  <si>
    <t>SAICT-45-2018-01</t>
  </si>
  <si>
    <t>NILMforIHEM .: Monitorização não-invasiva da carga aplicada à gestão inteligente  de energia em residências.</t>
  </si>
  <si>
    <t>ALG-01-0145-FEDER-039578</t>
  </si>
  <si>
    <t>BALSA .: Balsa - em busca das  Origens do Algarve</t>
  </si>
  <si>
    <t>ALG-01-0145-FEDER-039581</t>
  </si>
  <si>
    <t>RESTUR .: RESTUR - Atitudes e comportamentos dos residentes: Contributos para o desenvolvimento de uma estratégia de turístico sustentável no Algarve.</t>
  </si>
  <si>
    <t>ALG-01-0145-FEDER-039584</t>
  </si>
  <si>
    <t>SmartWin .: Janelas inteligentes: produção de energia em edifícios a partir de fontes renováveis</t>
  </si>
  <si>
    <t>ALG-01-0145-FEDER-039586</t>
  </si>
  <si>
    <t>TurExperience .: TurExperience - Impactos das experiências turísticas na imagem do destino: em busca de novas oportunidades para o Algarve.</t>
  </si>
  <si>
    <t>ALG-01-0145-FEDER-039588</t>
  </si>
  <si>
    <t>TOSCI .: Ambiente Participativo de Realidade Virtual 3D como ferramenta para o Turismo Científico na Ria Formosa</t>
  </si>
  <si>
    <t>ALG-01-0145-FEDER-039589</t>
  </si>
  <si>
    <t>IT-AMGABAlgarve .: Inovação Técnologica na Arte de Maridar e Gestão de Alimentação e Bebidas do Algarve</t>
  </si>
  <si>
    <t>ALG-01-0145-FEDER-039590</t>
  </si>
  <si>
    <t>ALG-02-0853-FEDER-025634</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</si>
  <si>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</si>
  <si>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Omnibees Portugal, Unipessoal, Lda.</t>
  </si>
  <si>
    <t>Omnibees Start</t>
  </si>
  <si>
    <t>Optimização da eficiência energética da Piscina Municipal de Silves</t>
  </si>
  <si>
    <t>ALG-03-1203-FEDER-000004</t>
  </si>
  <si>
    <t>A operação visa a requalificação de parte dos equipamentos das Piscinas Municipais de Silves, bem como a instalação de equipamentos que utilizam fontes de energias renováveis, de forma a reduzir substancialmente os consumos do edifício.
A operação aposta em 4 medidas, no sentido da diminuição de consumos através da substituição de equipamentos por outros mais eficientes e utilização de sistemas solares (solar térmico e fotovoltaico).</t>
  </si>
  <si>
    <t>Instalação de equipamentos para a eficiência energética do Mercado Municipal de Loulé</t>
  </si>
  <si>
    <t>ALG-03-1203-FEDER-000006</t>
  </si>
  <si>
    <t>No âmbito da certificação energética do edifício, o Mercado Municipal de Loulé ficou classificado como B- mas com as duas medidas, descritas em cima, propostas no certificado sobe dois valores na classificação. Sendo uma mais valia para o município em vários aspectos, tanto económicos como ambientais, a empresa municipal Loulé Concelho Global avançou com um concurso público para a execução desta operação.</t>
  </si>
  <si>
    <t>MELHORIA DA EFICIÊNCIA ENERGÉTICA DA  ESCOLA EB1 n.º 1</t>
  </si>
  <si>
    <t>ALG-03-1203-FEDER-000007</t>
  </si>
  <si>
    <t>Implementação de medidas de melhoria sobre a envolvente opaca (coberturas), iluminação, sistemas técnicos de climatização e instalação de painéis fotovoltaicos para produção de energia elétrica para auto consumo.</t>
  </si>
  <si>
    <t>MELHORIA DA EFICIÊNCIA ENERGÉTICA DA  ESCOLA EB1 n.º 2</t>
  </si>
  <si>
    <t>ALG-03-1203-FEDER-000008</t>
  </si>
  <si>
    <t>Loulé Concelho Global, EM, Unipessoal, S.A.</t>
  </si>
  <si>
    <t>Mobilidade urbana sustentável</t>
  </si>
  <si>
    <t>ALG-06-2018-16</t>
  </si>
  <si>
    <t>Melhoria das acessibilidades pedonais na EN 270 em Santa Catarina da Fonte do Bispo</t>
  </si>
  <si>
    <t>ALG-03-1406-FEDER-000002</t>
  </si>
  <si>
    <t>Com a operação pretende-se melhorar as condições de circulação e acessibilidade pedonal, efetuar o reperfilamento da EN270 e EM398; organizar áreas de estacionamento automóvel, melhorar e relocalizar os locais de paragem de transportes públicos, melhorar as condições de drenagem de águas pluviais, efetuar a plantação de árvores, executar rede de rega, criar muros de suporte de terras e melhorar as infraestruturas eletricas e de telecomunicações.</t>
  </si>
  <si>
    <t>Remodelação, Modernização e Dinamização do Museu Municipal Dr. José Formosinho</t>
  </si>
  <si>
    <t>ALG-04-2114-FEDER-000069</t>
  </si>
  <si>
    <t>A candidatura da Câmara Municipal de Lagos, constituída por sete acções para a Remodelação, Modernização e Dinamização do Museu Municipal Dr. José Formosinho, num montante total das tipologias de investimento a realizar de 3.421.845,49 euros (IVA incluído).</t>
  </si>
  <si>
    <t>Requalificação da Rua Dr. Ernesto Cabrita e Largo do Município</t>
  </si>
  <si>
    <t>ALG-04-2316-FEDER-000030</t>
  </si>
  <si>
    <t>A requalificação da Rua Dr. Ernesto Cabrita e do Largo do Município é uma acção determinante para incentivar a utilização destes espaços com conforto e segurança para todos, estimulando as boas práticas de vida para turistas e residentes de Lagoa, enquanto cidade de turismo lazer. Desenvolvendo-se o projecto numa área total de intervenção de 2500m²</t>
  </si>
  <si>
    <t>ALG-16-2018-04</t>
  </si>
  <si>
    <t>Município de S. brás de Alportel</t>
  </si>
  <si>
    <t>Gestão e Monitorização de um Programa de Incentivo à Regeneração Urbana</t>
  </si>
  <si>
    <t>ALG-04-2316-FEDER-000034</t>
  </si>
  <si>
    <t>A principal agenda do plano é o acompanhamento aos proprietários privados c interesse em reabilitar a sua casa no C. Histórico e a monitorização dessa ação, que em paralelo c o património e com as pessoas, tirando partido das potencialidades históricas e patrimoniais do espaço.Esta candidatura visa, reforçar a capacidade d regenerar e valorizar as áreas construídas e espaços públicos numa perspetiva de melhorar a qualidade no c. histórico.</t>
  </si>
  <si>
    <t>Rota das Estações Arqueológicas de Lagos</t>
  </si>
  <si>
    <t>ALG-05-3928-FEDER-000011</t>
  </si>
  <si>
    <t>Pretendem-se requalificar os 3 lugares arqueológicos da Época Romana, assegurando a sua valorização, promoção e permitindo a sua conservação, garantindo a melhoria das condições de acesso, visitação, conforto, segurança e informação aos turistas e visitantes. Melhorando a oferta turística e natural de Lagos e da região, do aumento de visitantes, sobretudo na época baixa, atenuando os efeitos da sazonalidade, estabilidade à economia e ao emprego.</t>
  </si>
  <si>
    <t>CONSERVAÇÃO E REABILITAÇÃO DA CASA DO FORNO PARA A "CASA DOS VINHOS"</t>
  </si>
  <si>
    <t>ALG-05-3928-FEDER-000017</t>
  </si>
  <si>
    <t>É objectivo da operação a adaptação do Edifício do Forno a espaço de exposição, promoção e venda de produtos endógenos (vinhos e de outros produtos de origem local) aproveitando a localização estratégica de passagem entre a zona ribeirinha e o castelo de residentes e turistas.
Pretende-se contribuir para a dinamização da economia local, criação de emprego, promoção, valorização e comercialização das produções locais.</t>
  </si>
  <si>
    <t>Rede Regional de Mercados Locais - Requalificação, Gestão e Dinamização (2.ª fase)</t>
  </si>
  <si>
    <t>ALG-05-3928-FEDER-000021</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</si>
  <si>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</si>
  <si>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Casa da Aldeia - Cachopo</t>
  </si>
  <si>
    <t>ALG-05-3928-FEDER-000023</t>
  </si>
  <si>
    <t>Pretende-se recuperar um conjunto edificado de valor cultural na aldeia de Cachopo com diferentes funcionalidades vocacionadas para a população residente e visitante/turista. Pelas valências associadas espera-se contribuir para fixação da população e passagem dos saberes tradicionais aos mais novos, criação de emprego para acolhimento ao visitante e desenvolvimento das atividades económicas uma vez que mais visitantes permanecerão na aldeia.</t>
  </si>
  <si>
    <t>Projetos inovadores/experimentais na área social</t>
  </si>
  <si>
    <t>ALG-34-2018-12</t>
  </si>
  <si>
    <t>Programa de Parcerias para o Impacto</t>
  </si>
  <si>
    <t>ALG-06-4234-FSE-000002</t>
  </si>
  <si>
    <t>Pretende-se a criação de uma academia dirigida a jovens (11-30 anos) no bairro 16 de junho em Olhão com o objetivo de aumentar as habilitações escolares e profissionais através da sua capacitação e corresponsabilização. O espaço terá 4 valências: Apoio ao estudo aos/às jovens em risco de insucesso e/ou abandono escolar; Ações de formação, certificadas e não certificadas; Atividades de ocupação dos tempos livres orientadas; e Criação de projetos.</t>
  </si>
  <si>
    <t>ALG-06-4234-FSE-000003</t>
  </si>
  <si>
    <t>A IIES “CriAtividade®” é um programa de mentoria, tendo como propósito desenvolver competências de resolução criativa de problemas, pensamento futurista/estratégico, comunicação igualitária e colaboração, em crianças e jovens (JI aos 18 anos) e nos adultos que os acompanham (Mentores), ao mesmo tempo que melhora o conhecimento nas STEaM.</t>
  </si>
  <si>
    <t>ALG-06-4234-FSE-000004</t>
  </si>
  <si>
    <t>Este Café pretende chegar não só ao interior da serra algarvia, como também ao interior da população sénior através de um recurso móvel constituído por uma equipa que irá actuar nas áreas da estimulação cognitiva, da inclusão pela arte e da valorização do património cultural, na superação do isolamento e solidão da população sénior activa, potencializando um envelhecimento bem-sucedido, de carácter preventivo ao nível das demências e depressão.</t>
  </si>
  <si>
    <t>ALG-06-4234-FSE-000008</t>
  </si>
  <si>
    <t>A MyPolis é uma plataforma mobile e web para trazer a participação cívica para o século XXI. Inspirados na Polis grega, queremos construir uma nova Polis de millennials a participar politicamente através dos seus telemóveis, de forma simples e intuitiva. As principais funcionalidades são a votação de propostas políticas e a criação de um perfil de cidadania que recorre a gamificação para aumentar o engagement.</t>
  </si>
  <si>
    <t>ALG-06-4234-FSE-000011</t>
  </si>
  <si>
    <t>Clubes (ano 1 e 2): de jovem para jovem, promover uma atitude “Eu quero! Eu posso! Eu faço!” através de um processo de experiências de auto-superação e desenvolvimento de soft skills e educação de cidadania de impacto através da implementação de projetos com impacto na comunidade. 
Fellows Aluno (ano 3): Desenvolvimento de competências de liderança prática e gestão, em alunos do ensino superior e jovens executivos enquanto Mentores de Clubes.</t>
  </si>
  <si>
    <t>ALG-38-2018-08</t>
  </si>
  <si>
    <t>Associação Portuguesa de Parelesia Cerebral de Faro</t>
  </si>
  <si>
    <t>Modelos de apoio à vida independente (MAVI)</t>
  </si>
  <si>
    <t>ALG-06-4538-FSE-000009</t>
  </si>
  <si>
    <t>A APPC Faro pretende criar um Centro de Apoio à Vida Independente para 20 pessoas com deficiência e/ou incapacidade. É objetivo deste projeto apoiar 19 destinatários 8Horas/dia durante a semana e 1 destinatário 24Horas/dia. Será constituída uma Equipa Técnica multidisciplinar com uma Psicóloga (Diretora Técnica), um Gestor Informático e uma Terapeuta Ocupacional.</t>
  </si>
  <si>
    <t>ALG-06-4538-FSE-000011</t>
  </si>
  <si>
    <t>Através do MAVI, o CAVI CVI-Algarve pretende proporcionar qualidade de vida e autonomia aos seus beneficiários, promovendo a independência, o “empowerment”, a autodeterminação e a inclusão das pessoas com diversidade funcional na sociedade. O CAVI-CVI Algarve conta já com o apoio de algumas autarquias da região, assim com o compromisso da Universidade do Algarve em estabelecer uma futura parceria. O CAVI CVI-Algarve terá sede em Faro.</t>
  </si>
  <si>
    <t>ALG-42-2018-25</t>
  </si>
  <si>
    <t>Reestruturação tecnológica na prestação de cuidados de saúde</t>
  </si>
  <si>
    <t>ALG-06-4842-FEDER-000015</t>
  </si>
  <si>
    <t>Aquisição de datacenter modular da ARS Algarve para assegurar resposta em todas as unidades funcionais aos requisitos para serviços e-saúde, através de uma capacitação ao nível da segurança e da capacidade da infraestrura, que promova uma prestação de qualidade elevada.</t>
  </si>
  <si>
    <t>REQUAL - Requalificação dos serviços de saúde da região, incluindo investimentos ao nível das infraestruturas e de diferentes equipamentos</t>
  </si>
  <si>
    <t>ALG-06-4842-FEDER-000016</t>
  </si>
  <si>
    <t>O investimento comporta a construção de edifício em estrutura metálica modular, obras de conservação e beneficiação; obras de remoção e de substituição de cobertura em fibrocimento, contendo amianto; empreitada de adaptação funcional e aquisição de equipamento médico-cirúrgico e mobiliário hospitalar.</t>
  </si>
  <si>
    <t>Investimentos em infraestruturas de saúde no CHUA</t>
  </si>
  <si>
    <t>ALG-06-4842-FEDER-000017</t>
  </si>
  <si>
    <t>Adquirir bens e serviços para requalificar equipamentos de saúde para o diagnóstico e tratamento, assegurando resposta adequada face ao estatuto central e universitário do CHUA, à evolução científica e tecnológica na área da saúde e às necessidades assistenciais da população servida, no quadro do SNS na região.</t>
  </si>
  <si>
    <t>Remodelação e modernização das EB1 e JI dos Montes de Alvor, Chão das Donas, Coca Maravilhas e Major David Neto</t>
  </si>
  <si>
    <t>ALG-07-5673-FEDER-000004</t>
  </si>
  <si>
    <t>A presente candidatura consiste na requalificação de 4 Estabelecimentos de Ensino e Educação (Escola EB1 Major David Neto, JI+EB1Montes de Alvor, EB1 de Chão das Donas e EB1 de Coca Maravilhas) tendo em vista a melhoria das suas condições físicas, e ambientais e de funcionamento.</t>
  </si>
  <si>
    <t>Remodelação dos Jardins de Infância dos Olhos de Água, Guia, Vale Carro e Paderne, da EB 1 Avenida do Ténis e da EB 1, 2, 3 de Paderne</t>
  </si>
  <si>
    <t>ALG-07-5673-FEDER-000010</t>
  </si>
  <si>
    <t>A operação visa intervenções em várias escolas do concelho – JI Olhos de Água, JI Guia, JI Vale Carro, JI Paderne, EB1 Avenida do Ténis, EB1 de Paderne e EB 2, 3 de Paderne, com vista à requalificação e modernização das suas instalações e das condições de ensino.</t>
  </si>
  <si>
    <t>Remodelação e Modernização das Escolas EB 1, 2 e 3 das Ferreiras e Francisco Cabrita de Albufeira</t>
  </si>
  <si>
    <t>ALG-07-5673-FEDER-000011</t>
  </si>
  <si>
    <t>A operação visa intervenções em três escolas do concelho – Escola EB 1 de Ferreiras, EB 2, 3 de Ferreiras e Escola EB 2, 3 Dr. Francisco Cabrita, com vista à requalificação e modernização das suas instalações e das condições de ensino.</t>
  </si>
  <si>
    <t>Remodelação e Modernização das Escolas EB1Cavalinha, Brancanes, Nº4, Marim e Pechão</t>
  </si>
  <si>
    <t>ALG-07-5673-FEDER-000012</t>
  </si>
  <si>
    <t>Pretende-se, com esta candidatura proceder a intervenções que confiram melhores condições de conservação e qualidade em diversos estabelecimentos de ensino do concelho: EB1Cavalinha, Brancanes, Nº4, Marim e Pechão.</t>
  </si>
  <si>
    <t>Intervenções em Infraestruturas Escolares de São Brás de Alportel</t>
  </si>
  <si>
    <t>ALG-07-5673-FEDER-000013</t>
  </si>
  <si>
    <t>A intervenção inclui 2 componentes, construção e equipamento para basicamente todas as escolas do concelho. Pretendem-se realizar as intervenções até ao final do ano.</t>
  </si>
  <si>
    <t>ALG-02-0651-FEDER-041651</t>
  </si>
  <si>
    <t>SI-51-2018-23</t>
  </si>
  <si>
    <t>Grand Carob</t>
  </si>
  <si>
    <t>Grand Carob, Unipessoal, Lda.</t>
  </si>
  <si>
    <t>O projeto visa o lançamento da marca GRAND CAROB no mercado com a disponibilização de um portfólio de produtos alimentares inovadores. A GRAND CAROB quer revolucionar a maneira como se valoriza a alfarroba, nomeadamente através da constante inovação e melhoramento dos produtos alimentares saudáveis</t>
  </si>
  <si>
    <t>ALG-01-0247-FEDER-041827</t>
  </si>
  <si>
    <t>CITROPEDR'ALVA LDA</t>
  </si>
  <si>
    <t>Identificação de melhoras ao nível do processo produção de citrinos e sua desverdização</t>
  </si>
  <si>
    <t>O projeto visa a identificação de melhoras ao nível do processo produção de citrinos e sua desverdização e consequente assistência técnica para implementação de recomendações de curto prazo, identificadas no âmbito do diagnóstico efetuado, aumentando a qualidade e atenuando as perdas de produção.</t>
  </si>
  <si>
    <t>SI-53-2018-21</t>
  </si>
  <si>
    <t>Rogério Custódio, Lda.</t>
  </si>
  <si>
    <t>Reis Oliveira Ópticas, Lda.</t>
  </si>
  <si>
    <t>VPCOM - Comércio, Lda.</t>
  </si>
  <si>
    <t>ALG-02-0853-FEDER-041251</t>
  </si>
  <si>
    <t>ALG-02-0853-FEDER-041489</t>
  </si>
  <si>
    <t>ALG-02-0853-FEDER-041699</t>
  </si>
  <si>
    <t>ALG-02-0853-FEDER-042030</t>
  </si>
  <si>
    <t>Este projeto consiste na aquisição de serviços de consultoria especializada para a elaboração de um diagnóstico da situação atual da empresa, que permita dotar a empresa de um plano de ação definido com vista a fomentar os seus recursos atuais e potenciais, potenciando a sua capacidade competitiva.</t>
  </si>
  <si>
    <t>A candidatura VALE Comércio REIS OLIVEIRA ÓPTICAS visa o investimento em áreas capazes de alavancar o crescimento estrutural da Empresa pela via digital, nomeadamente Economia Digital e TIC, bem como Criação de Marcas e Design.</t>
  </si>
  <si>
    <t>A candidatura VPCOM | VALE Comércio visa o reforço da presença da Empresa na economia digital, bem como a criação de marca e design.</t>
  </si>
  <si>
    <t>Vale Comércio - IBÉRICAFRIO</t>
  </si>
  <si>
    <t>VP COM - Vale Comércio</t>
  </si>
  <si>
    <t>Vale Comércio - Reis Oliveira Ópticas</t>
  </si>
  <si>
    <t>Vale Comércio - Rogério Custódio, Lda.</t>
  </si>
  <si>
    <t>Loja de Artesanato, Doces Regionais e Merchandising de Alcoutim</t>
  </si>
  <si>
    <t>Cozinha Comunitária / Partilhada em Salir</t>
  </si>
  <si>
    <t>Alvor Vivo - Requalificação da Casa do Salva Vidas e respectiva musealização</t>
  </si>
  <si>
    <t>ALG-05-3928-FEDER-000025</t>
  </si>
  <si>
    <t>Pretende-se a criação de um espaço com pequenas lojas individuais onde sejam expostos para venda os produtos executados pelos artesãos do concelho, a doçaria local, exista merchandising do Município e eventos a desenvolver, bem como um espaço de exposição e promoção dos produtos endógenos. As lojas serão exploradas pelos próprios artesãos, como sendo o seu local de venda ou produção de produtos.</t>
  </si>
  <si>
    <t>ALG-05-3928-FEDER-000027</t>
  </si>
  <si>
    <t>Pretende-se refuncionalizar um espaço físico para servir de apoio à transformação das pequenas produções, assim como à componente de embalamento destinada ao seu escoamento.</t>
  </si>
  <si>
    <t>ALG-05-3928-FEDER-000029</t>
  </si>
  <si>
    <t>- Devolver à vila e ao município um património requalificado que trata uma parte fundamental das memórias marítimas locais, promovendo uma salvaguarda, valorização e divulgação da identidade marítima actual, bem como o reforço do sentimento de pertença deste espaço e do seu simbolismo à população; 
- Criar um ponto de atracção turística (nacional e internacional), que inclusivamente constitua um foco de dinamização em época baixa.</t>
  </si>
  <si>
    <t>ALG-02-0853-FEDER-040878</t>
  </si>
  <si>
    <t>ALG-02-0853-FEDER-042659</t>
  </si>
  <si>
    <t>ALG-02-0853-FEDER-042707</t>
  </si>
  <si>
    <t>ALG-02-0853-FEDER-042714</t>
  </si>
  <si>
    <t>ALG-02-0853-FEDER-042838</t>
  </si>
  <si>
    <t>SI-53-2018-26</t>
  </si>
  <si>
    <t>Hotmanagement - Exploração e Festão Hoteleira, Lda.</t>
  </si>
  <si>
    <t>Hotel Faro - Inovação Organizacional, Economia Digital e TIC</t>
  </si>
  <si>
    <t>O projeto tem com o objetivo aumentar a competitividade do Hotel Faro e a sua capacidade de resposta ao mercado global, através do investimento em dois domínios imateriais de competitividade: (i) Inovação organizacional e gestão e; (ii) Economia digital e TIC.</t>
  </si>
  <si>
    <t>SI-53-2018-29</t>
  </si>
  <si>
    <t>VALE INDÚSTRIA - ÓPTICA JÓIA</t>
  </si>
  <si>
    <t>Aquisição de serviços de consultoria especializada para a elaboração de um diagnóstico da situação atual da empresa, que permita identificar uma estratégia conducente à aplicação de processos eletrónicos que potenciem a presença da empresa no mercado digital, reforçando a sua competitividade.</t>
  </si>
  <si>
    <t>VALE INDÚSTRIA - FRIRREVENDA</t>
  </si>
  <si>
    <t>VALE INDÚSTRIA - SAMICOFRA</t>
  </si>
  <si>
    <t>B2B Chemnovatic Iberia</t>
  </si>
  <si>
    <t>Pretendemos operar uma transformação digital no seio da nossa empresa, visando a operacionalidade e os clientes em si. Idealizamos la criação de uma imagem assente na segurança e qualidade do produto, culminando no desenvolvimento de uma plataforma B2B integrada com o nosso ERP.</t>
  </si>
  <si>
    <t>ALG-06-4234-FSE-000001</t>
  </si>
  <si>
    <t>ALG-06-4234-FSE-000009</t>
  </si>
  <si>
    <t>ALG-06-4234-FSE-000010</t>
  </si>
  <si>
    <t>Associação Dignitude</t>
  </si>
  <si>
    <t>O abem: tem como objetivo resolver um problema social,que é a falta de acesso ao medicamento por parte de pessoas que não têm dinheiro para os pagar.A falha na aquisição de medicamentos prescritos, ou seja, a não adesão primária, é precisamente o que acontece no nosso país com muitas famílias carenciadas. Apresentamos uma solução inovadora, eficiente e eficaz.</t>
  </si>
  <si>
    <t>A IISLA propõe o desenvolvimento de projetos inovação e empreendedorismo social como uma oportunidade para a inclusão sustentada e qualificada no mercado de trabalho para os jovens em busca do seu percurso de empregabilidade. A solução proposta é a incubação do potencial criativo do grupo alvo transformando a suas ideias e projetos em recursos e oportunidades de inclusão num percurso de empregabilidade mais sustentável e qualificado.</t>
  </si>
  <si>
    <t>Jovens NEET e em situação de risco e exclusão social, constitui um problema social para além de representam uma realidade crescente nos diversos contextos sociais. ILUMINART pretende capacitar e orientar os jovens para o autoconceito, adaptabilidade e conhecimento de contextos profissionais, tendo por base uma metodologia de educação não formal.</t>
  </si>
  <si>
    <t>ALG-07-5266-FSE-000012</t>
  </si>
  <si>
    <t>ALG-07-5266-FSE-000013</t>
  </si>
  <si>
    <t>ALG-66-2017-25</t>
  </si>
  <si>
    <t>Cursos de Educação e Formação de Jovens (CEF)</t>
  </si>
  <si>
    <t>Os Cursos de Educação e Formação (CEF) ministrados pela Escola Profissional Cândido Guerreiro são do Tipo 3 - Operador/a de Manutenção de Campos de Golfe (Golf Keeper) e do Tipo 2 - Operador/a de Distribuição.</t>
  </si>
  <si>
    <t>A Escola Profissional Gil Eanes de Portimão ao efetuar uma candidatura à tipologia de Cursos CEF - Cursos de Educação de Formação, pretende contribuir para o aumento das intervenções, que contribuam para uma melhoria do sucesso educativo dos alunos de uma forma integrada, assim como promover a igualdade de acesso dos jovens ao ensino básico e secundário.</t>
  </si>
  <si>
    <t xml:space="preserve"> ALG-16-2017-07</t>
  </si>
  <si>
    <t>Plano de Ação de Regeneração Urbana de Castro Marim</t>
  </si>
  <si>
    <t>ALG-16-2017-07-002</t>
  </si>
  <si>
    <t>Plano de Ação de Regeneração Urbana no Centro Histórico de Castro Marim</t>
  </si>
  <si>
    <t>Plano de Ação de Regeneração Urbana de Lagoa</t>
  </si>
  <si>
    <t>ALG-16-2017-07-001</t>
  </si>
  <si>
    <t>Plano de Ação de Regeneração Urbana no Centro Histórico de Lagoa</t>
  </si>
  <si>
    <t>ALG-01-0247-FEDER-040812</t>
  </si>
  <si>
    <t>ALG-02-0752-FEDER-040810</t>
  </si>
  <si>
    <t>ALG-02-0752-FEDER-042092</t>
  </si>
  <si>
    <t>ALG-05-3560-FSE-000001</t>
  </si>
  <si>
    <t>ALG-06-4234-FSE-000006</t>
  </si>
  <si>
    <t>SI-47-2018-18</t>
  </si>
  <si>
    <t>MOONSHINE .: MicrOalgae &amp; Circular economy: from Sludge to fisHfeed, chemIcals and cleaN watEr</t>
  </si>
  <si>
    <t>O projeto MOONSHINE visa desenvolver uma instalação modular, escalável e autocontrolada, baseada em microalgas, capaz de tratar estrume líquido com baixos custos operacionais e de instalação.</t>
  </si>
  <si>
    <t>SI-52-2018-27</t>
  </si>
  <si>
    <t>Plano de expansão internaciona HNC</t>
  </si>
  <si>
    <t>Projeto de internacionalização do Pestana Algarve Race Hotel &amp; Resort</t>
  </si>
  <si>
    <t>O presente projeto tem como objetivo apresentar o plano de expansão da HNC para os mercados de Espanha, Reino Unido, França, Itália e Grécia. Com os investimentos traçados é objetivo da empresa atingir no pós-projeto um índice de exportações de 44% do volume de negócios.</t>
  </si>
  <si>
    <t>Implementação da estratégia de Internacionalização do Pestana Algarve Race Hotel &amp; Resort, através da adoção de ferramentas de e-commerce e transformação digital.</t>
  </si>
  <si>
    <t>ALG-60-2018-03</t>
  </si>
  <si>
    <t>Formação de empresários e trabalhadores das empresas</t>
  </si>
  <si>
    <t>Formação-Ação</t>
  </si>
  <si>
    <t>O Projeto tem como objetivo apoiar 100 PME da região do Algarve, através da implementação de mudanças organizacionais em 3 áreas temáticas: Organização e Gestão, Economia Digital e TIC, Implementação de sistemas de Gestão,  através do desenvolvimento de  Formação e consultoria ajustada às necessidades identificadas e com recurso a metodologias pedagógicas inovadoras.</t>
  </si>
  <si>
    <t>Propomos realizar em parceria uma estratégia de recolocação da alimentação no centro da vida das comunidades, sensibilizando e capacitando os participantes e os cuidadores para assumirem o controlo sobre a sua alimentação e a do seu agregado familiar, segundo os princípios orientadores do estilo de vida mediterrânico</t>
  </si>
  <si>
    <t>ALG-06-4538-FSE-000006</t>
  </si>
  <si>
    <t>ALG-38-2018-07</t>
  </si>
  <si>
    <t>Formação de técnicos e outros profissionais das CPCJ</t>
  </si>
  <si>
    <t>Programa Operacional: Programa Operacional Inclusão Social e Emprego; Eixo Prioritário: Promover a inclusão social e combater a pobreza e a discriminação; Plano de atuação: Formação de técnicos e outros profissionais das CPCJ</t>
  </si>
  <si>
    <t>ALG-M8-2018-14</t>
  </si>
  <si>
    <t>AAC no âmbito do SI2E - DLBC Baixo Guadiana 2021</t>
  </si>
  <si>
    <t>ALG-06-4740-FSE-000076</t>
  </si>
  <si>
    <t>Projeto inovador que irá intervir junto de grupos vulneráveis nomeadamente: crianças, jovens, grávidas, crianças portadoras de deficiência e mobilidade reduzida. A nossa missão é ser uma clínica de referência pelo conhecimento científico. Aplicação de abordagens protocoladas para redução da ansiedade. O espaço foi desenhado para acolhimento adequado à população alvo.</t>
  </si>
  <si>
    <t>ALG-06-5141-FEDER-000106</t>
  </si>
  <si>
    <t>Clínica com prática exclusiva em Odontopediatria, Ortopedia Funcional dos Maxilares e Ortodontia</t>
  </si>
  <si>
    <t>ALG-70-2018-26</t>
  </si>
  <si>
    <t>Aprendizagem ao longo da vida - Centros Qualifica</t>
  </si>
  <si>
    <t>ALG-07-5470-FSE-000014</t>
  </si>
  <si>
    <t>ALG-07-5470-FSE-000015</t>
  </si>
  <si>
    <t>ALG-07-5470-FSE-000016</t>
  </si>
  <si>
    <t>ALG-07-5470-FSE-000017</t>
  </si>
  <si>
    <t>ALG-07-5470-FSE-000018</t>
  </si>
  <si>
    <t>ALG-07-5470-FSE-000019</t>
  </si>
  <si>
    <t>ALG-07-5470-FSE-000020</t>
  </si>
  <si>
    <t>ALG-07-5470-FSE-000021</t>
  </si>
  <si>
    <t>ALG-07-5470-FSE-000022</t>
  </si>
  <si>
    <t>ALG-07-5470-FSE-000023</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</si>
  <si>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</si>
  <si>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A região tem baixas qualificações escolares e profissionais,baixo rendimento dos agregados familiares,elevada taxa de desemprego,isolamento de muitas localidades e falta de oferta para conclusão do nível secundário,direccionado para a população adulta.O CQ surge como uma estrutura capaz de combater estes constrangimentos proporcionando um desenvolvimento de competências escolares e profissionais adaptadas às reais necessidades do mercado laboral</t>
  </si>
  <si>
    <t>O Centro Qualifica AEJD em Lagos, presta serviço nos concelhos de Lagos, Portimão, Monchique, Vila do Bispo e Aljezur. Embora nos últimos anos tenha havido investimento na formação e qualificação de jovens e adultos/as , com a oferta de cursos profissionais, de modalidades de educação e formação de adultos/as e de processo de RVCC, podemos constatar que há uma grave défice de qualificação, educação e formação da população em análise</t>
  </si>
  <si>
    <t>Candidatura financeira para o funcionamento do Centro Qualifica da Escola Secundária de Loulé entre 1-10-2018 e 31-12-2020.</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</si>
  <si>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</si>
  <si>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Elevar o nível de qualificação da população ativa, empregada ou desempregada através de:
- proporcionar o acesso à aprendizagem ao longo da vida para todas as faixas etárias em contextos formais, não formais e informais através da orientação profissional e da validação das competências adquiridas;
- promoção a melhoria da população ativa e não ativa, através de ações de reconhecimento, validação e certificação de competências</t>
  </si>
  <si>
    <t>ALG-07-5470-FSE-000024</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</si>
  <si>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 Tem como principais atribuições o desenvolvimento de processos de orientação e processos de RVCC escolar e profissional.</t>
  </si>
  <si>
    <t>ALG-77-2019-01</t>
  </si>
  <si>
    <t>Assistência Técnica II - CRESC Algarve 2020</t>
  </si>
  <si>
    <t>ALG-09-6177-FEDER-000010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</si>
  <si>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Programa Operacional. A operação diz respeito ao exercício 2019 e inclui despesas que se podem repartir em duas grandes rubricas: Despesas com o pessoal e aquisição de bens e serviços.</t>
  </si>
  <si>
    <t>IMPACTUR-ALGARVE .: Plataforma de monitorização, previsão e simulação da competitividade turística do Algarve no âmbito territorial nacional e da bacia mediterrânica de Espanha.</t>
  </si>
  <si>
    <t>ALG-01-0145-FEDER-039547</t>
  </si>
  <si>
    <t>Valorização económica e transferência do conhecimento científico e tecnológico</t>
  </si>
  <si>
    <t>ALG-46-2018-10</t>
  </si>
  <si>
    <t>ALG-01-0246-FEDER-000001</t>
  </si>
  <si>
    <t>ALG-01-0247-FEDER-035234</t>
  </si>
  <si>
    <t>ALG-01-0247-FEDER-040813</t>
  </si>
  <si>
    <t>Polo Tecnológico do Algarve</t>
  </si>
  <si>
    <t>O Polo Tecnológico do Algarve visa apoiar a CONSOLIDAÇÃO E DESENVOLVIMENTO DE CENTROS DE VALORIZAÇÃO E TRANSFERÊNCIA DE TECNOLOGIAS, e a IMPLEMENTAÇÃO DE UM PARQUE DE CIÊNCIA E TECNOLOGIA.
Face ao objetivo proposto, são previstos na presente operação ações de cariz material e imaterial, com vista à recuperação de edifícios para acolhimento das empresas, à aquisição de equipamento, e à dinamização de ações de valorização de conhecimento.</t>
  </si>
  <si>
    <t>SI-47-2018-24</t>
  </si>
  <si>
    <t>FEEDNETICS 4.0 .: A smart-software to support aquafeed formulation and optimize sustainable fish feeding.</t>
  </si>
  <si>
    <t>O projeto FEEDNETICS 4.0 visa o desenvolvimento de duas versões significativamente melhoradas de uma aplicação informática de apoio à decisão para ser usado por: (i) piscicultores, para otimizarem as estratégias de alimentação; e (ii) por produtores de ração para peixe, para formularem novas rações.</t>
  </si>
  <si>
    <t>SI-47-2016-26</t>
  </si>
  <si>
    <t>ALGAVALOR .: MicroALGAs: produção integrada e VALORização da biomassa e das suas diversas</t>
  </si>
  <si>
    <t>O projecto ALGAVALOR, promovido pela CMP, visa o lançamento de novos produtos de microalgas para alimentação humana e animal e cosmética e a promoção da sustentabilidade do processo, mobilizando um conjunto alargado de atores (10 empresas e 11 entidades não empresariais de I&amp;I).</t>
  </si>
  <si>
    <t>ALG-18-2018-31</t>
  </si>
  <si>
    <t>Integração de jovens e/ou adultos no mercado laboral - Apoios à Contratação para Adultos - Algarve</t>
  </si>
  <si>
    <t>ALG-05-3118-FSE-000003</t>
  </si>
  <si>
    <t>Medidas de apoio à contratação que consistem na concessão de um apoio financeiro ao empregador que celebre contrato de trabalho com desempregado inscrito nos serviços de emprego, tendo em vista combater o desemprego, fomentando a criação líquida de postos de trabalho e promovendo a contratação de públicos mais desfavorecidos e o reforço de vínculos laborais mais estáveis e combatendo a segmentação e a precariedade no mercado de trabalho.</t>
  </si>
  <si>
    <t>ALG-M7-2018-13</t>
  </si>
  <si>
    <t>Yourdata Analytics, Lda.</t>
  </si>
  <si>
    <t>Three Clover, Unipessoal, Lda.</t>
  </si>
  <si>
    <t>Apolo &amp; Alves, Lda.</t>
  </si>
  <si>
    <t>Inkpress24, Unipessoal, Lda.</t>
  </si>
  <si>
    <t>Reclalgarve - Publicidade e Design, Lda.</t>
  </si>
  <si>
    <t>ALG-05-3321-FSE-000023</t>
  </si>
  <si>
    <t>Alavancar o mercado das TIC, com o Turismo enquanto âncora, ao captar, integrar e combinar competências especializadas em Machine Learning e Deep Learning assim como Matemática Aplicada e Estatística, que, no desenvolvimento de ferramentas/aplicações que integrem Inteligência Artificial, permitam a extração de conhecimento não evidente, no qual as empresas possam suportar melhores e mais atempadas decisões/ações estratégicas e operacionais.</t>
  </si>
  <si>
    <t>ALG-05-3321-FSE-000027</t>
  </si>
  <si>
    <t>O projeto, conforme previsto na al. a) do artigo 6.º da Portaria n.º 105/2017, de 10 de março, tem como objetivo a expansão de uma empresa de consultoria especializada no segmento Turismo e Eventos, assim como a criação do próprio emprego.</t>
  </si>
  <si>
    <t>ALG-05-3321-FSE-000028</t>
  </si>
  <si>
    <t>O projeto, sobretudo assente numa “abordagem holística” (domínios da Arte, Cultura, Eventos, Criatividade e Gastronomia), privilegiando as ligações entre a cultura e o empreendedorismo/economia, sendo por si, único na região e diferenciando-se de todos os seus concorrentes diretos.
Este projeto consiste assim numa oportunidade de caraterizar a região como destino único, associado a experiências criativas com forte componente interativa.</t>
  </si>
  <si>
    <t>ALG-05-3321-FSE-000030</t>
  </si>
  <si>
    <t>Operação:
- Compra de equipamento(uma máquina de impressão que irá expandir e diferenciar a atividade da empresa) que servirá a área de impressão e que irá desenvolver a área de publicidade e de Design;
- Obras de adaptação (para instalação da máquina,pois a mesma é de grande dimensões) e um portão,(com as obras,será necessário colocar um portão);
- Contratação um RH tendo assim de recorrer ao FSE.</t>
  </si>
  <si>
    <t>ALG-05-3321-FSE-000031</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</si>
  <si>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</si>
  <si>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Aplicação de Inteligência Artificial em Fluxos de Dados do Sector Turístico</t>
  </si>
  <si>
    <t>ALG-05-3827-FEDER-000030</t>
  </si>
  <si>
    <t>Three Clover – Turismo &amp; Eventos</t>
  </si>
  <si>
    <t>ALG-05-3827-FEDER-000036</t>
  </si>
  <si>
    <t>Chef - Centro de Histórias e Experiências de Faro</t>
  </si>
  <si>
    <t>ALG-05-3827-FEDER-000038</t>
  </si>
  <si>
    <t>Inkpress24 - Expansão, Diferenciação e Inovação</t>
  </si>
  <si>
    <t>ALG-05-3827-FEDER-000041</t>
  </si>
  <si>
    <t>Reclalgarve Digital 2020</t>
  </si>
  <si>
    <t>ALG-05-3827-FEDER-000042</t>
  </si>
  <si>
    <t>ALG-M8-2018-17</t>
  </si>
  <si>
    <t>ALG-M8-2018-15</t>
  </si>
  <si>
    <t>ALG-M8-2018-18</t>
  </si>
  <si>
    <t>ALG-06-4740-FSE-000080</t>
  </si>
  <si>
    <t>O Café Fresco é uma ideia inovadora de uma empresa que se pretende dinâmica, que visa a instalação de um conceito de comida rápida saudável, alternativa ideal para quem quer aproveitar a cidade fazendo uma degustação de sabores 100% frescos. A empresa possui mercado, tem capacidade de gestão e experiência, a localização do espaço é excelente, sendo prioridade a articulação com atores locais.</t>
  </si>
  <si>
    <t>ALG-06-4740-FSE-000085</t>
  </si>
  <si>
    <t>A Loja Virtual da empresa Zeroum é um investimento inovador para uma empresa regional, sendo entendida como garantia para um crescimento saudável do seu volume de negócios</t>
  </si>
  <si>
    <t>ALG-06-4740-FSE-000087</t>
  </si>
  <si>
    <t>Este projecto tem como objectivo criar o próprio posto de trabalho. Para além de a oportunidade de renovar um edifício numa zona bastante favorecida no que diz respeito à procura turística - o centro histórico de Lagos. O estabelecimento irá disponibilizar um quarto duplo e um quarto triplo com casa de banho privativa, ambos dotados de ar condicionado. Os hóspedes terão acesso a uma cozinha toda equipada e uma sala de estar para convívio.</t>
  </si>
  <si>
    <t>ALG-06-4740-FSE-000091</t>
  </si>
  <si>
    <t>O projeto visa a modernização do alojamento local Al-Gharb Tavira Eco Guesthouse, compreendendo a remodelação de espaços interiores e exteriores, aquisição de equipamentos, mobiliário e website.
Face ao aumento de atividade esperado para os anos seguintes, visa-se igualmente a criação de mais 2 postos de trabalho nas áreas de receção e limpeza/andares.</t>
  </si>
  <si>
    <t>CAFÉ FRESCO</t>
  </si>
  <si>
    <t>ALG-06-5141-FEDER-000110</t>
  </si>
  <si>
    <t>Zeroum - Loja Virtual</t>
  </si>
  <si>
    <t>ALG-06-5141-FEDER-000116</t>
  </si>
  <si>
    <t>Alojamento Margarida Pacheco</t>
  </si>
  <si>
    <t>ALG-06-5141-FEDER-000121</t>
  </si>
  <si>
    <t>Modernização do Al-Gharb Tavira Guest House</t>
  </si>
  <si>
    <t>ALG-06-5141-FEDER-000124</t>
  </si>
  <si>
    <t>Candidatura ao abrigo da Port. 105/2017 de 10 de março e alterada pela Port.178/2018 de 20 junho – Ricardo e David Gonçalves, Lda. e nome comercial Auto Vasco da Gama.</t>
  </si>
  <si>
    <t>ALG-06-5141-FEDER-000127</t>
  </si>
  <si>
    <t>Como já exposto aquando da descrição e objetivos da operação, o projeto nas suas diferentes vertentes é essencial para a modernização e crescimento da empresa Ricardo e David Gonçalves, Lda.
As novas áreas de negócio que a Empresa vai desenvolver serão essenciais para a evolução da empresa</t>
  </si>
  <si>
    <t>ALG-77-2018-11</t>
  </si>
  <si>
    <t>Administração Central do Sistema de Saúde I.P.</t>
  </si>
  <si>
    <t>ACSS - Assistência Técnica</t>
  </si>
  <si>
    <t>ALG-09-6177-FEDER-000009</t>
  </si>
  <si>
    <t>A Assistência Técnica visa garantir o suporte e acompanhamento das entidades beneficiárias aferindo regularmente a execução com os resultados propostos com o objetivo de que sejam atingidas as metas pré definidas, através do financiamento das acções a desenvolver pelo Organismo Intermédio.</t>
  </si>
  <si>
    <t>Thehnc - Strategy Innovation Transformation, Lda.</t>
  </si>
  <si>
    <t>Parkalgar - Hoteis e Alojamentos Turísticos, S.A.</t>
  </si>
  <si>
    <t>Valter Manuel Guerreiro Mendes - Unipessoal, Lda.</t>
  </si>
  <si>
    <t>Frirrevenda - Comércio de Equipamento Hoteleiro, Lda.</t>
  </si>
  <si>
    <t>Samicofra - Equipamentos para Construção Civil, Lda.</t>
  </si>
  <si>
    <t>Behaviors and Levels - Cigarros Eletrónicos. Unipessoal, Lda.</t>
  </si>
  <si>
    <t>Associação CVI - Centro de Vida Independente</t>
  </si>
  <si>
    <t>Faro e Portimão (Ansião)</t>
  </si>
  <si>
    <t>Faro 
(Oeiras)</t>
  </si>
  <si>
    <t>Faro e Olhão
 (Porto e Cantanhede)</t>
  </si>
  <si>
    <t>Faro, Loulé e Olhão (Alcobaça, Porto, Lisboa, Guimarães, Aveiro, Braga, Salvaterra de Magos, Matosinhos, Peniche, Santarém, Leiria, Figueira da Foz, Gondomar, Maia e Montijo)</t>
  </si>
  <si>
    <t>Aljezur, Lagos, Portimão São Brás de Alportel, Silves e Vila do Bispo</t>
  </si>
  <si>
    <t>Tavira, São Brás de Alportel e Silves</t>
  </si>
  <si>
    <t>Aljezur e São Brás de Alportel</t>
  </si>
  <si>
    <t xml:space="preserve">Tavira </t>
  </si>
  <si>
    <t>Albufeira, Faro, Olhão, Portimão, Silves, Tavira, Vila do Bispo e Vila Real de Santo António</t>
  </si>
  <si>
    <t>Albufeira, Faro, Lagos, Loulé, Portimão e Vila Real de Santo António</t>
  </si>
  <si>
    <t xml:space="preserve">Faro </t>
  </si>
  <si>
    <t>Castro marim</t>
  </si>
  <si>
    <t>Faro e Tavira</t>
  </si>
  <si>
    <t>Olhão e Faro 
(Porto, Póvoa de Varzim, Aveiro e Vila Real)</t>
  </si>
  <si>
    <t>Olhão 
(Peniche, Coruche, Oeiras e Aveiro)</t>
  </si>
  <si>
    <t>Olhão 
(Vila Real e Murtosa)</t>
  </si>
  <si>
    <t>Faro 
(Beja e Cantanhede)</t>
  </si>
  <si>
    <t>Olhão e Vila Real</t>
  </si>
  <si>
    <t>Olhão 
(Loures, Coimbra e Maia)</t>
  </si>
  <si>
    <t>Lagos,  Vila do Bispo, Aljezur, Silves e Monchique</t>
  </si>
  <si>
    <t xml:space="preserve"> Alcoutim, Castro Marim e Loulé</t>
  </si>
  <si>
    <t>Sevenair, S.A.</t>
  </si>
  <si>
    <t>MOJU - Associação Movimento Juvenil em Olhão</t>
  </si>
  <si>
    <t>Torrance Centre Portugal Associação Científico Pedagógica</t>
  </si>
  <si>
    <t>Cruz Vermelha Portuguesa</t>
  </si>
  <si>
    <t>Discurso Paralelo - Associação</t>
  </si>
  <si>
    <t>Associação Poeta Aleixo</t>
  </si>
  <si>
    <t>Associação Artística Satori 666</t>
  </si>
  <si>
    <t>Acessível Êxito - Associação</t>
  </si>
  <si>
    <t>Comissão Nacional de Promoção dos Direitos e Proteção das Crianças e Jovens</t>
  </si>
  <si>
    <t>Joana Marques - Medicina Dentária e Formação, Lda.</t>
  </si>
  <si>
    <t>Luís &amp; Sónia, Lda.</t>
  </si>
  <si>
    <t>Margarida Isabel Rosado Pacheco</t>
  </si>
  <si>
    <t>Ricardo e David Gonçalves, Lda.</t>
  </si>
  <si>
    <t>EPA - Escola Profissional de Alte, CIPRL</t>
  </si>
  <si>
    <t>Escola Profissional Gil Eanes de Portimão, Lda.</t>
  </si>
  <si>
    <t>Agrupamento de Escolas Tomás Cabreira</t>
  </si>
  <si>
    <t>OT 2</t>
  </si>
  <si>
    <t>OT 11</t>
  </si>
  <si>
    <t>SI-47-2017-30</t>
  </si>
  <si>
    <t>Decorgel - Produtos Alimentares, S.A.</t>
  </si>
  <si>
    <t>Alphamais .: Desenvolvimento de novos preparados alimentares e ingredientes funcionais á base de alfarroba</t>
  </si>
  <si>
    <t>FeedMi .: Melhorias na resistência a doenças, stress e sustentabilidade ambiental em sistemas de aquacultura através de ferramentas nutricionais e de modulação das comunidades microbianas.</t>
  </si>
  <si>
    <t>ALG-01-0247-FEDER-039914</t>
  </si>
  <si>
    <t>ALG-01-0247-FEDER-039948</t>
  </si>
  <si>
    <t>O projeto AlfaMais tem como objetivo a utilização de alfarroba (vagem + subprodutos) para desenvolver novos ingredientes/preparados alimentares funcionais, com melhor perfil nutricional e propriedades tecnológicas de interesse, reunindo em consórcio a Decorgel, a ESB-UCP e a UALG.</t>
  </si>
  <si>
    <t>O projeto FeedMi visa o desenvolvimento de ferramentas nutricionais e de modulação da comunidade microbiana que melhorem o crescimento, sobrevivência, e a resistência a fatores de stress e a agentes patogénicos em larvas e juvenis de linguado, dourada e robalo produzidos em aquacultura.</t>
  </si>
  <si>
    <t>Faro (Porto e Trofa)</t>
  </si>
  <si>
    <t>Olhão (Porto, Póvoa de Varzim e Matosinhos)</t>
  </si>
  <si>
    <t>Conforhoteis - gestão de Hoteis, Lda.</t>
  </si>
  <si>
    <t>Marlagos - Consolidação Internacional</t>
  </si>
  <si>
    <t>ALG-02-0752-FEDER-042435</t>
  </si>
  <si>
    <t>Promoção e comunicação do novo posicionamento (upscale) dos hotéis Santa Eulália e Albufeira Sol no mercado internacional</t>
  </si>
  <si>
    <t>ALG-02-0752-FEDER-042487</t>
  </si>
  <si>
    <t>O presente projeto de investimento tem por objetivo reforçar a capacitação da Marlagos para a internacionalização da sua atividade no sentido de consolidar o seu posicionamento de excelência no panorama internacional e alcançar os objetivos estratégicos estabelecidos para o próximo triénio.</t>
  </si>
  <si>
    <t>Plano de internacionalização conducente à promoção e comunicação do novo posicionamento (upscale) dos hotéis Santa Eulália e Albufeira Sol no mercado internacional por via da implementação de uma estratégia concertada na vertente eletrónica e da transformação digital.</t>
  </si>
  <si>
    <t>Gerozone, Lda.</t>
  </si>
  <si>
    <t>KOBU - Agência Criativa Digital, Lda.</t>
  </si>
  <si>
    <t>ALG-05-3321-FSE-000024</t>
  </si>
  <si>
    <t>ALG-05-3321-FSE-000025</t>
  </si>
  <si>
    <t>ALG-05-3321-FSE-000026</t>
  </si>
  <si>
    <t>Esta candidatura visa o desenvolvimento de geradores de ozono, com base na criação de novos postos de trabalho efetivo, incluindo a criação de trabalho próprio. Esta operação estabelece ainda uma cooperação com a UALG de forma a que os jovens se enquadrem em ambiente laboral e promovendo estudos para a aplicação do ozono em problemas existentes.</t>
  </si>
  <si>
    <t>O projeto assenta  naconceção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</si>
  <si>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A competitividade da empresa passa pela forte aposta na inovação.  A operação visa reforçar a componente de I&amp;D da empresa com as competências técnicas (internas e externas) e fomentar a sua interligação com a Universidade do Algarve para a partilha de conhecimento e desenvolvimento de produtos inovadores. Adicionalmente, a operação age como um catalisador para a entrada da empresa no mercado com uma gama de produtos diferenciados.</t>
  </si>
  <si>
    <t>GerOzone - Inovação e Sustentabilidade</t>
  </si>
  <si>
    <t>Produção de novos produtos agroalimentares autóctones e inovadores</t>
  </si>
  <si>
    <t>SÊKAI/1820</t>
  </si>
  <si>
    <t>ALG-05-3827-FEDER-000033</t>
  </si>
  <si>
    <t>ALG-05-3827-FEDER-000034</t>
  </si>
  <si>
    <t>ALG-05-3827-FEDER-000035</t>
  </si>
  <si>
    <t>ALG-06-4740-FSE-000078</t>
  </si>
  <si>
    <t>O presente projecto prevê a actuação em factores críticos para o desenvolvimento do negócio, apostando na inovação organizacional e ao nível dos processos, produtos e serviços, numa óptica de marketing integrado virado para a satisfação do cliente, reforçando a presença no mercado onde actua, através da prestação de serviços na área da restauração, dinamizando os produtos tradicionais da cultura gastronómica Lacobrigense e do Algarve.</t>
  </si>
  <si>
    <t>ALG-06-4740-FSE-000081</t>
  </si>
  <si>
    <t>O presente projecto prevê a actuação em factores críticos para o desenvolvimento do negócio, apostando na inovação organizacional nos produtos e serviços, numa óptica de marketing integrado virado para a satisfação do cliente, reforçando a presença no mercado onde irá actuar, através da prestação de serviços na área da restauração, dinamizando a matéria prima "Primium" de Portugal ( Bacalhau).</t>
  </si>
  <si>
    <t>Alteração e Remodelação de unidade de Restauração e Bebidas - MIMAR</t>
  </si>
  <si>
    <t>ALG-06-5141-FEDER-000108</t>
  </si>
  <si>
    <t>Criação de um Restaurante Tradicional de Bacalhau</t>
  </si>
  <si>
    <t>ALG-06-5141-FEDER-000111</t>
  </si>
  <si>
    <t>Marques &amp; Nunes, Lda.</t>
  </si>
  <si>
    <t>Metamorphosis, Agência de Viagens e Turismo, Unipessoal, Lda.</t>
  </si>
  <si>
    <t>Lua Artesã, Unipessoal, Lda.</t>
  </si>
  <si>
    <t>Projeto de Internacionalização da Gravidade</t>
  </si>
  <si>
    <t>Eco Nature Aljezur - Internacionalização</t>
  </si>
  <si>
    <t>CMP - Cimentos Maceira e Pataias, S.A.</t>
  </si>
  <si>
    <t>Go-Zero, Lda.</t>
  </si>
  <si>
    <t>Ibericafrio - Venda, Montagem e Reparações de Frio Industrial Naval e Comercial, Lda.</t>
  </si>
  <si>
    <t>Associação do Instituto superior Técnico para a Investigação e o Desenvolvimento</t>
  </si>
  <si>
    <t>Kobu - Agência Criativa Digital, Lda.</t>
  </si>
  <si>
    <t>Sociedade Polis Litoral Ria Formosa - Sociedade para a Requalificação e Valorização da Ria Formosa, S.A.</t>
  </si>
  <si>
    <t>Data a que se reporta a informação: 30 / 06 / 2019</t>
  </si>
  <si>
    <t>31/12/2018</t>
  </si>
  <si>
    <t>31/03/2018</t>
  </si>
  <si>
    <t>29/01/2018</t>
  </si>
  <si>
    <t>28/07/2015</t>
  </si>
  <si>
    <t xml:space="preserve">Data da atualização dos dados: 01 / 07 /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</si>
</sst>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_ ;\-#,##0.00\ "/>
  </numFmts>
  <fonts count="21"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
      <sz val="10"/>
      <name val="Calibri"/>
      <family val="2"/>
    </font>
    <font>
      <b/>
      <sz val="10"/>
      <color rgb="FFFF0000"/>
      <name val="Arial"/>
      <family val="2"/>
    </font>
    <font>
      <sz val="10"/>
      <name val="Arial"/>
      <family val="2"/>
    </font>
  </fonts>
  <fills count="11">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
      <patternFill patternType="solid">
        <fgColor rgb="FFB8CCE4"/>
        <bgColor indexed="64"/>
      </patternFill>
    </fill>
  </fills>
  <borders count="109">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style="thin">
        <color rgb="FF16365C"/>
      </left>
      <right/>
      <top style="medium">
        <color rgb="FF16365C"/>
      </top>
      <bottom style="thin">
        <color rgb="FF16365C"/>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64"/>
      </bottom>
      <diagonal/>
    </border>
    <border>
      <left style="thin">
        <color rgb="FF16365C"/>
      </left>
      <right/>
      <top style="thin">
        <color rgb="FF16365C"/>
      </top>
      <bottom style="medium">
        <color rgb="FF16365C"/>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rgb="FF16365C"/>
      </top>
      <bottom/>
      <diagonal/>
    </border>
    <border>
      <left/>
      <right style="thin">
        <color auto="1"/>
      </right>
      <top style="thin">
        <color rgb="FF16365C"/>
      </top>
      <bottom/>
      <diagonal/>
    </border>
    <border>
      <left style="thin">
        <color rgb="FF16365C"/>
      </left>
      <right style="thin">
        <color rgb="FF16365C"/>
      </right>
      <top style="medium">
        <color rgb="FF16365C"/>
      </top>
      <bottom style="thin">
        <color rgb="FF000000"/>
      </bottom>
      <diagonal/>
    </border>
    <border>
      <left style="thin">
        <color rgb="FF16365C"/>
      </left>
      <right style="thin">
        <color rgb="FF16365C"/>
      </right>
      <top style="thin">
        <color rgb="FF000000"/>
      </top>
      <bottom style="thin">
        <color rgb="FF000000"/>
      </bottom>
      <diagonal/>
    </border>
    <border>
      <left style="thin">
        <color rgb="FF16365C"/>
      </left>
      <right style="thin">
        <color rgb="FF16365C"/>
      </right>
      <top style="thin">
        <color rgb="FF000000"/>
      </top>
      <bottom/>
      <diagonal/>
    </border>
    <border>
      <left style="thin">
        <color rgb="FF16365C"/>
      </left>
      <right style="thin">
        <color rgb="FF16365C"/>
      </right>
      <top style="thin">
        <color auto="1"/>
      </top>
      <bottom style="thin">
        <color auto="1"/>
      </bottom>
      <diagonal/>
    </border>
    <border>
      <left style="thin">
        <color auto="1"/>
      </left>
      <right style="thin">
        <color auto="1"/>
      </right>
      <top style="thin">
        <color auto="1"/>
      </top>
      <bottom/>
      <diagonal/>
    </border>
    <border>
      <left/>
      <right/>
      <top style="thin">
        <color rgb="FF16365C"/>
      </top>
      <bottom style="thin">
        <color rgb="FF16365C"/>
      </bottom>
      <diagonal/>
    </border>
    <border>
      <left/>
      <right/>
      <top style="thin">
        <color rgb="FF16365C"/>
      </top>
      <bottom style="medium">
        <color rgb="FF16365C"/>
      </bottom>
      <diagonal/>
    </border>
    <border>
      <left/>
      <right/>
      <top style="thin">
        <color auto="1"/>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16365C"/>
      </top>
      <bottom style="thin">
        <color rgb="FF16365C"/>
      </bottom>
      <diagonal/>
    </border>
    <border>
      <left style="thin">
        <color auto="1"/>
      </left>
      <right style="thin">
        <color auto="1"/>
      </right>
      <top/>
      <bottom/>
      <diagonal/>
    </border>
    <border>
      <left style="thin">
        <color indexed="8"/>
      </left>
      <right/>
      <top/>
      <bottom/>
      <diagonal/>
    </border>
    <border>
      <left style="thin">
        <color indexed="8"/>
      </left>
      <right/>
      <top style="thin">
        <color auto="1"/>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style="thin">
        <color auto="1"/>
      </top>
      <bottom/>
      <diagonal/>
    </border>
    <border>
      <left style="thin">
        <color indexed="64"/>
      </left>
      <right style="thin">
        <color indexed="64"/>
      </right>
      <top style="thin">
        <color indexed="64"/>
      </top>
      <bottom/>
      <diagonal/>
    </border>
    <border>
      <left style="thin">
        <color auto="1"/>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auto="1"/>
      </left>
      <right style="thin">
        <color indexed="8"/>
      </right>
      <top style="thin">
        <color auto="1"/>
      </top>
      <bottom style="thin">
        <color auto="1"/>
      </bottom>
      <diagonal/>
    </border>
    <border>
      <left style="thin">
        <color auto="1"/>
      </left>
      <right style="thin">
        <color indexed="8"/>
      </right>
      <top/>
      <bottom style="thin">
        <color indexed="64"/>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16365C"/>
      </top>
      <bottom style="thin">
        <color rgb="FF16365C"/>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rgb="FF16365C"/>
      </top>
      <bottom/>
      <diagonal/>
    </border>
    <border>
      <left/>
      <right style="thin">
        <color auto="1"/>
      </right>
      <top style="thin">
        <color auto="1"/>
      </top>
      <bottom style="thin">
        <color auto="1"/>
      </bottom>
      <diagonal/>
    </border>
  </borders>
  <cellStyleXfs count="14">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7" fillId="0" borderId="0"/>
    <xf numFmtId="0" fontId="1" fillId="0" borderId="0"/>
    <xf numFmtId="43" fontId="20" fillId="0" borderId="0" applyFont="0" applyFill="0" applyBorder="0" applyAlignment="0" applyProtection="0"/>
  </cellStyleXfs>
  <cellXfs count="609">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3" fillId="0" borderId="0" xfId="0" applyFont="1" applyAlignment="1">
      <alignment horizontal="center"/>
    </xf>
    <xf numFmtId="4" fontId="0" fillId="0" borderId="7" xfId="0" applyNumberFormat="1" applyFill="1" applyBorder="1" applyAlignment="1">
      <alignment horizontal="center" vertical="center"/>
    </xf>
    <xf numFmtId="0" fontId="4" fillId="0" borderId="0" xfId="0" applyFont="1"/>
    <xf numFmtId="0" fontId="12" fillId="5" borderId="8" xfId="0" applyFont="1" applyFill="1" applyBorder="1" applyAlignment="1">
      <alignment horizontal="left" wrapText="1" indent="1"/>
    </xf>
    <xf numFmtId="0" fontId="12" fillId="5" borderId="9" xfId="0" applyFont="1" applyFill="1" applyBorder="1" applyAlignment="1">
      <alignment horizontal="left" wrapText="1" indent="1"/>
    </xf>
    <xf numFmtId="0" fontId="12" fillId="5" borderId="10" xfId="0" applyFont="1" applyFill="1" applyBorder="1" applyAlignment="1">
      <alignment horizontal="left" wrapText="1" indent="1"/>
    </xf>
    <xf numFmtId="0" fontId="13" fillId="3" borderId="2" xfId="0" applyFont="1" applyFill="1" applyBorder="1" applyAlignment="1">
      <alignment horizontal="center" vertical="center" wrapText="1"/>
    </xf>
    <xf numFmtId="0" fontId="12" fillId="5" borderId="8" xfId="0" applyFont="1" applyFill="1" applyBorder="1" applyAlignment="1">
      <alignment horizontal="center" wrapText="1"/>
    </xf>
    <xf numFmtId="0" fontId="12" fillId="5" borderId="9" xfId="0" applyFont="1" applyFill="1" applyBorder="1" applyAlignment="1">
      <alignment horizontal="center" wrapText="1"/>
    </xf>
    <xf numFmtId="14" fontId="0" fillId="0" borderId="14" xfId="0" applyNumberFormat="1" applyBorder="1" applyAlignment="1">
      <alignment horizontal="center" vertical="center"/>
    </xf>
    <xf numFmtId="4" fontId="0" fillId="0" borderId="1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15" xfId="0" applyFill="1" applyBorder="1" applyAlignment="1">
      <alignment vertical="center"/>
    </xf>
    <xf numFmtId="0" fontId="0" fillId="0" borderId="13" xfId="0" applyBorder="1" applyAlignment="1">
      <alignment vertical="center" wrapText="1"/>
    </xf>
    <xf numFmtId="0" fontId="0" fillId="0" borderId="12" xfId="0" applyBorder="1" applyAlignment="1">
      <alignment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0" fillId="0" borderId="14" xfId="0" applyBorder="1" applyAlignment="1">
      <alignment horizontal="center" vertical="center" wrapText="1"/>
    </xf>
    <xf numFmtId="14" fontId="0" fillId="0" borderId="11" xfId="0" applyNumberFormat="1" applyBorder="1" applyAlignment="1">
      <alignment horizontal="center" vertical="center"/>
    </xf>
    <xf numFmtId="4" fontId="14" fillId="0" borderId="0" xfId="0" applyNumberFormat="1" applyFont="1" applyAlignment="1">
      <alignment horizontal="center"/>
    </xf>
    <xf numFmtId="0" fontId="4" fillId="0" borderId="16" xfId="0" applyFont="1" applyBorder="1" applyAlignment="1">
      <alignment horizontal="center" vertical="center"/>
    </xf>
    <xf numFmtId="0" fontId="5" fillId="3" borderId="17" xfId="0" applyFont="1" applyFill="1" applyBorder="1" applyAlignment="1">
      <alignment horizontal="center" vertical="center"/>
    </xf>
    <xf numFmtId="0" fontId="4" fillId="0" borderId="6" xfId="0" applyFont="1" applyBorder="1" applyAlignment="1">
      <alignment horizontal="justify" vertical="center"/>
    </xf>
    <xf numFmtId="0" fontId="5" fillId="3" borderId="19" xfId="0" applyFont="1" applyFill="1" applyBorder="1" applyAlignment="1">
      <alignment horizontal="center" vertical="center"/>
    </xf>
    <xf numFmtId="0" fontId="11" fillId="6" borderId="20" xfId="0" applyFont="1" applyFill="1" applyBorder="1" applyAlignment="1">
      <alignment horizontal="justify" vertical="center"/>
    </xf>
    <xf numFmtId="0" fontId="11" fillId="6" borderId="3" xfId="0" applyFont="1" applyFill="1" applyBorder="1" applyAlignment="1">
      <alignment horizontal="justify" vertical="center"/>
    </xf>
    <xf numFmtId="4" fontId="10" fillId="0" borderId="14" xfId="0" applyNumberFormat="1" applyFont="1" applyBorder="1" applyAlignment="1">
      <alignment horizontal="center" vertical="center"/>
    </xf>
    <xf numFmtId="0" fontId="5" fillId="3" borderId="0" xfId="0" applyFont="1" applyFill="1" applyBorder="1" applyAlignment="1">
      <alignment horizontal="center" vertical="center" wrapText="1"/>
    </xf>
    <xf numFmtId="9" fontId="0" fillId="0" borderId="5" xfId="0" applyNumberFormat="1" applyBorder="1" applyAlignment="1">
      <alignment horizontal="center" vertical="center"/>
    </xf>
    <xf numFmtId="0" fontId="5" fillId="3" borderId="4" xfId="0"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Border="1" applyAlignment="1">
      <alignment vertical="center" wrapText="1"/>
    </xf>
    <xf numFmtId="0" fontId="4" fillId="0" borderId="12" xfId="0" applyFont="1" applyBorder="1" applyAlignment="1">
      <alignment vertical="center"/>
    </xf>
    <xf numFmtId="0" fontId="0" fillId="0" borderId="14" xfId="0" applyNumberFormat="1" applyBorder="1" applyAlignment="1">
      <alignment horizontal="center" vertical="center"/>
    </xf>
    <xf numFmtId="0" fontId="0" fillId="0" borderId="0" xfId="0" applyFill="1"/>
    <xf numFmtId="0" fontId="11" fillId="0" borderId="0" xfId="0" applyFont="1" applyAlignment="1">
      <alignment horizontal="justify" vertical="center"/>
    </xf>
    <xf numFmtId="0" fontId="11" fillId="4" borderId="21" xfId="0" applyFont="1" applyFill="1" applyBorder="1" applyAlignment="1">
      <alignment horizontal="justify" vertical="center"/>
    </xf>
    <xf numFmtId="0" fontId="11" fillId="4" borderId="22" xfId="0" applyFont="1" applyFill="1" applyBorder="1" applyAlignment="1">
      <alignment horizontal="justify" vertical="center"/>
    </xf>
    <xf numFmtId="0" fontId="5" fillId="3" borderId="28"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4" borderId="26" xfId="0" applyFont="1" applyFill="1" applyBorder="1" applyAlignment="1">
      <alignment horizontal="center" vertical="center" wrapText="1"/>
    </xf>
    <xf numFmtId="4" fontId="4" fillId="0" borderId="30" xfId="0" applyNumberFormat="1" applyFont="1" applyBorder="1" applyAlignment="1">
      <alignment horizontal="center" vertical="center"/>
    </xf>
    <xf numFmtId="9" fontId="4" fillId="0" borderId="30" xfId="0" applyNumberFormat="1" applyFont="1" applyBorder="1" applyAlignment="1">
      <alignment horizontal="center" vertical="center"/>
    </xf>
    <xf numFmtId="4" fontId="4" fillId="0" borderId="32" xfId="0" applyNumberFormat="1" applyFont="1" applyBorder="1" applyAlignment="1">
      <alignment horizontal="center" vertical="center"/>
    </xf>
    <xf numFmtId="9" fontId="4" fillId="0" borderId="32" xfId="0" applyNumberFormat="1" applyFont="1" applyBorder="1" applyAlignment="1">
      <alignment horizontal="center" vertical="center"/>
    </xf>
    <xf numFmtId="0" fontId="4" fillId="0" borderId="32" xfId="11" applyFont="1" applyBorder="1" applyAlignment="1">
      <alignment vertical="center" wrapText="1"/>
    </xf>
    <xf numFmtId="4" fontId="4" fillId="0" borderId="32" xfId="0" applyNumberFormat="1" applyFont="1" applyFill="1" applyBorder="1" applyAlignment="1">
      <alignment horizontal="center" vertical="center"/>
    </xf>
    <xf numFmtId="4" fontId="4" fillId="0" borderId="32" xfId="0" applyNumberFormat="1" applyFont="1" applyBorder="1" applyAlignment="1">
      <alignment horizontal="center" vertical="center" wrapText="1"/>
    </xf>
    <xf numFmtId="4" fontId="4" fillId="0" borderId="32" xfId="9" applyNumberFormat="1" applyFont="1" applyBorder="1" applyAlignment="1">
      <alignment horizontal="center" vertical="center"/>
    </xf>
    <xf numFmtId="9" fontId="4" fillId="0" borderId="32" xfId="0" applyNumberFormat="1"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2" xfId="2" applyFont="1" applyFill="1" applyBorder="1" applyAlignment="1" applyProtection="1">
      <alignment vertical="center" wrapText="1" readingOrder="1"/>
      <protection locked="0"/>
    </xf>
    <xf numFmtId="2" fontId="4" fillId="0" borderId="32" xfId="0" applyNumberFormat="1" applyFont="1" applyFill="1" applyBorder="1" applyAlignment="1">
      <alignment horizontal="center" vertical="center"/>
    </xf>
    <xf numFmtId="49" fontId="4" fillId="0" borderId="32" xfId="2" applyNumberFormat="1" applyFont="1" applyFill="1" applyBorder="1" applyAlignment="1">
      <alignment horizontal="center" vertical="center" wrapText="1"/>
    </xf>
    <xf numFmtId="0" fontId="4" fillId="0" borderId="32" xfId="0" applyNumberFormat="1" applyFont="1" applyBorder="1" applyAlignment="1">
      <alignment horizontal="center" vertical="center" wrapText="1"/>
    </xf>
    <xf numFmtId="4" fontId="4" fillId="0" borderId="36" xfId="0" applyNumberFormat="1" applyFont="1" applyBorder="1" applyAlignment="1">
      <alignment horizontal="center" vertical="center"/>
    </xf>
    <xf numFmtId="9" fontId="4" fillId="0" borderId="36" xfId="0" applyNumberFormat="1" applyFont="1" applyBorder="1" applyAlignment="1">
      <alignment horizontal="center" vertical="center"/>
    </xf>
    <xf numFmtId="0" fontId="4" fillId="0" borderId="36" xfId="0" applyNumberFormat="1" applyFont="1" applyBorder="1" applyAlignment="1">
      <alignment horizontal="center" vertical="center" wrapText="1"/>
    </xf>
    <xf numFmtId="0" fontId="4" fillId="0" borderId="36" xfId="0" applyFont="1" applyBorder="1" applyAlignment="1">
      <alignment vertical="center" wrapText="1"/>
    </xf>
    <xf numFmtId="0" fontId="16" fillId="4" borderId="37" xfId="0" applyFont="1" applyFill="1" applyBorder="1" applyAlignment="1">
      <alignment horizontal="justify" vertical="center"/>
    </xf>
    <xf numFmtId="0" fontId="16" fillId="4" borderId="37" xfId="0" applyFont="1" applyFill="1" applyBorder="1" applyAlignment="1">
      <alignment horizontal="center" vertical="center"/>
    </xf>
    <xf numFmtId="4" fontId="16" fillId="4" borderId="37" xfId="0" applyNumberFormat="1" applyFont="1" applyFill="1" applyBorder="1" applyAlignment="1">
      <alignment horizontal="center" vertical="center"/>
    </xf>
    <xf numFmtId="4" fontId="4" fillId="0" borderId="38" xfId="0" applyNumberFormat="1" applyFont="1" applyBorder="1" applyAlignment="1">
      <alignment horizontal="center" vertical="center"/>
    </xf>
    <xf numFmtId="9" fontId="4" fillId="0" borderId="38" xfId="0" applyNumberFormat="1" applyFont="1" applyBorder="1" applyAlignment="1">
      <alignment horizontal="center" vertical="center"/>
    </xf>
    <xf numFmtId="0" fontId="15" fillId="7" borderId="40" xfId="0" applyFont="1" applyFill="1" applyBorder="1" applyAlignment="1">
      <alignment horizontal="center" vertical="center"/>
    </xf>
    <xf numFmtId="4" fontId="15" fillId="7" borderId="40" xfId="0" applyNumberFormat="1" applyFont="1" applyFill="1" applyBorder="1" applyAlignment="1">
      <alignment horizontal="center" vertical="center"/>
    </xf>
    <xf numFmtId="4" fontId="4" fillId="0" borderId="36" xfId="0" applyNumberFormat="1" applyFont="1" applyFill="1" applyBorder="1" applyAlignment="1">
      <alignment horizontal="center" vertical="center"/>
    </xf>
    <xf numFmtId="0" fontId="4" fillId="0" borderId="36" xfId="0" applyFont="1" applyFill="1" applyBorder="1" applyAlignment="1">
      <alignment vertical="center" wrapText="1"/>
    </xf>
    <xf numFmtId="9" fontId="4" fillId="0" borderId="36" xfId="0" applyNumberFormat="1" applyFont="1" applyFill="1" applyBorder="1" applyAlignment="1">
      <alignment horizontal="center" vertical="center"/>
    </xf>
    <xf numFmtId="49" fontId="4" fillId="0" borderId="36" xfId="2" applyNumberFormat="1" applyFont="1" applyFill="1" applyBorder="1" applyAlignment="1">
      <alignment horizontal="center" vertical="center" wrapText="1"/>
    </xf>
    <xf numFmtId="0" fontId="4" fillId="0" borderId="38" xfId="2" applyFont="1" applyFill="1" applyBorder="1" applyAlignment="1" applyProtection="1">
      <alignment vertical="center" wrapText="1" readingOrder="1"/>
      <protection locked="0"/>
    </xf>
    <xf numFmtId="4" fontId="4" fillId="0" borderId="38" xfId="0" applyNumberFormat="1" applyFont="1" applyFill="1" applyBorder="1" applyAlignment="1">
      <alignment horizontal="center" vertical="center"/>
    </xf>
    <xf numFmtId="0" fontId="4" fillId="0" borderId="38" xfId="0" applyFont="1" applyFill="1" applyBorder="1" applyAlignment="1">
      <alignment vertical="center" wrapText="1"/>
    </xf>
    <xf numFmtId="9" fontId="4" fillId="0" borderId="38" xfId="0" applyNumberFormat="1" applyFont="1" applyFill="1" applyBorder="1" applyAlignment="1">
      <alignment horizontal="center" vertical="center"/>
    </xf>
    <xf numFmtId="49" fontId="4" fillId="0" borderId="38" xfId="2" applyNumberFormat="1" applyFont="1" applyFill="1" applyBorder="1" applyAlignment="1">
      <alignment horizontal="center" vertical="center" wrapText="1"/>
    </xf>
    <xf numFmtId="0" fontId="4" fillId="0" borderId="36" xfId="0" applyFont="1" applyFill="1" applyBorder="1" applyAlignment="1">
      <alignment horizontal="left" vertical="center" wrapText="1"/>
    </xf>
    <xf numFmtId="4" fontId="15" fillId="9" borderId="40" xfId="0" applyNumberFormat="1" applyFont="1" applyFill="1" applyBorder="1" applyAlignment="1">
      <alignment horizontal="center" vertical="center"/>
    </xf>
    <xf numFmtId="0" fontId="4" fillId="0" borderId="38" xfId="0" applyFont="1" applyBorder="1" applyAlignment="1">
      <alignment horizontal="left" vertical="center" wrapText="1"/>
    </xf>
    <xf numFmtId="0" fontId="4" fillId="0" borderId="45" xfId="0" applyFont="1" applyBorder="1" applyAlignment="1">
      <alignment horizontal="justify" vertical="center"/>
    </xf>
    <xf numFmtId="0" fontId="4" fillId="0" borderId="45" xfId="0" applyFont="1" applyBorder="1" applyAlignment="1">
      <alignment horizontal="center" vertical="center"/>
    </xf>
    <xf numFmtId="4" fontId="4" fillId="0" borderId="45" xfId="0" applyNumberFormat="1" applyFont="1" applyBorder="1" applyAlignment="1">
      <alignment horizontal="center" vertical="center"/>
    </xf>
    <xf numFmtId="9" fontId="4" fillId="0" borderId="45" xfId="0" applyNumberFormat="1" applyFont="1" applyBorder="1" applyAlignment="1">
      <alignment horizontal="center" vertical="center"/>
    </xf>
    <xf numFmtId="4" fontId="4" fillId="0" borderId="36" xfId="9" applyNumberFormat="1" applyFont="1" applyBorder="1" applyAlignment="1">
      <alignment horizontal="center" vertical="center"/>
    </xf>
    <xf numFmtId="0" fontId="11" fillId="0" borderId="0" xfId="0" applyFont="1"/>
    <xf numFmtId="0" fontId="4" fillId="0" borderId="30" xfId="2" applyFont="1" applyFill="1" applyBorder="1" applyAlignment="1" applyProtection="1">
      <alignment horizontal="center" vertical="center" wrapText="1" readingOrder="1"/>
      <protection locked="0"/>
    </xf>
    <xf numFmtId="4" fontId="4" fillId="0" borderId="30" xfId="0" applyNumberFormat="1" applyFont="1" applyFill="1" applyBorder="1" applyAlignment="1">
      <alignment horizontal="center" vertical="center"/>
    </xf>
    <xf numFmtId="9" fontId="4" fillId="0" borderId="30"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vertical="center"/>
    </xf>
    <xf numFmtId="4" fontId="4" fillId="0" borderId="34" xfId="0" applyNumberFormat="1" applyFont="1" applyFill="1" applyBorder="1" applyAlignment="1">
      <alignment horizontal="center" vertical="center"/>
    </xf>
    <xf numFmtId="9" fontId="4" fillId="0" borderId="34" xfId="0" applyNumberFormat="1" applyFont="1" applyFill="1" applyBorder="1" applyAlignment="1">
      <alignment horizontal="center" vertical="center"/>
    </xf>
    <xf numFmtId="4" fontId="4" fillId="0" borderId="35" xfId="0" applyNumberFormat="1" applyFont="1" applyFill="1" applyBorder="1" applyAlignment="1">
      <alignment horizontal="center" vertical="center"/>
    </xf>
    <xf numFmtId="9" fontId="4" fillId="0" borderId="34" xfId="0" applyNumberFormat="1" applyFont="1" applyBorder="1" applyAlignment="1">
      <alignment horizontal="center" vertical="center"/>
    </xf>
    <xf numFmtId="0" fontId="4" fillId="0" borderId="34" xfId="0" applyFont="1" applyBorder="1" applyAlignment="1">
      <alignment horizontal="justify" vertical="center"/>
    </xf>
    <xf numFmtId="4" fontId="4" fillId="0" borderId="34" xfId="0" applyNumberFormat="1" applyFont="1" applyBorder="1" applyAlignment="1">
      <alignment horizontal="center" vertical="center"/>
    </xf>
    <xf numFmtId="0" fontId="4" fillId="0" borderId="32" xfId="0" applyFont="1" applyBorder="1" applyAlignment="1">
      <alignment vertical="center" wrapText="1"/>
    </xf>
    <xf numFmtId="0" fontId="4" fillId="0" borderId="34" xfId="2" applyFont="1" applyFill="1" applyBorder="1" applyAlignment="1" applyProtection="1">
      <alignment horizontal="center" vertical="center" wrapText="1" readingOrder="1"/>
      <protection locked="0"/>
    </xf>
    <xf numFmtId="0" fontId="4" fillId="0" borderId="32" xfId="0" applyFont="1" applyFill="1" applyBorder="1" applyAlignment="1">
      <alignment vertical="center" wrapText="1"/>
    </xf>
    <xf numFmtId="0" fontId="4" fillId="0" borderId="36" xfId="2" applyFont="1" applyFill="1" applyBorder="1" applyAlignment="1" applyProtection="1">
      <alignment vertical="center" wrapText="1" readingOrder="1"/>
      <protection locked="0"/>
    </xf>
    <xf numFmtId="0" fontId="4" fillId="0" borderId="34" xfId="0" applyFont="1" applyFill="1" applyBorder="1" applyAlignment="1">
      <alignment vertical="center" wrapText="1"/>
    </xf>
    <xf numFmtId="0" fontId="4" fillId="0" borderId="30" xfId="0" applyFont="1" applyFill="1" applyBorder="1" applyAlignment="1">
      <alignment vertical="center" wrapText="1"/>
    </xf>
    <xf numFmtId="9" fontId="4" fillId="0" borderId="46" xfId="0" applyNumberFormat="1" applyFont="1" applyFill="1" applyBorder="1" applyAlignment="1">
      <alignment horizontal="center" vertical="center"/>
    </xf>
    <xf numFmtId="4" fontId="4" fillId="0" borderId="57" xfId="0" applyNumberFormat="1" applyFont="1" applyBorder="1" applyAlignment="1">
      <alignment horizontal="center" vertical="center"/>
    </xf>
    <xf numFmtId="4" fontId="4" fillId="0" borderId="51" xfId="0" applyNumberFormat="1" applyFont="1" applyBorder="1" applyAlignment="1">
      <alignment horizontal="center" vertical="center"/>
    </xf>
    <xf numFmtId="4" fontId="4" fillId="0" borderId="52" xfId="0" applyNumberFormat="1" applyFont="1" applyBorder="1" applyAlignment="1">
      <alignment horizontal="center" vertical="center"/>
    </xf>
    <xf numFmtId="4" fontId="4" fillId="0" borderId="56" xfId="0" applyNumberFormat="1" applyFont="1" applyBorder="1" applyAlignment="1">
      <alignment horizontal="center" vertical="center"/>
    </xf>
    <xf numFmtId="4" fontId="4" fillId="0" borderId="51" xfId="0" applyNumberFormat="1" applyFont="1" applyFill="1" applyBorder="1" applyAlignment="1">
      <alignment horizontal="center" vertical="center"/>
    </xf>
    <xf numFmtId="4" fontId="4" fillId="0" borderId="51" xfId="9" applyNumberFormat="1" applyFont="1" applyBorder="1" applyAlignment="1">
      <alignment horizontal="center" vertical="center"/>
    </xf>
    <xf numFmtId="4" fontId="4" fillId="0" borderId="54" xfId="0" applyNumberFormat="1" applyFont="1" applyBorder="1" applyAlignment="1">
      <alignment horizontal="center" vertical="center"/>
    </xf>
    <xf numFmtId="4" fontId="4" fillId="0" borderId="52" xfId="0" applyNumberFormat="1" applyFont="1" applyFill="1" applyBorder="1" applyAlignment="1">
      <alignment horizontal="center" vertical="center"/>
    </xf>
    <xf numFmtId="4" fontId="4" fillId="0" borderId="56" xfId="0" applyNumberFormat="1" applyFont="1" applyFill="1" applyBorder="1" applyAlignment="1">
      <alignment horizontal="center" vertical="center"/>
    </xf>
    <xf numFmtId="4" fontId="4" fillId="0" borderId="53" xfId="0" applyNumberFormat="1" applyFont="1" applyFill="1" applyBorder="1" applyAlignment="1">
      <alignment horizontal="center" vertical="center"/>
    </xf>
    <xf numFmtId="4" fontId="4" fillId="0" borderId="57" xfId="0" applyNumberFormat="1" applyFont="1" applyFill="1" applyBorder="1" applyAlignment="1">
      <alignment horizontal="center" vertical="center"/>
    </xf>
    <xf numFmtId="4" fontId="4" fillId="0" borderId="57" xfId="2" applyNumberFormat="1" applyFont="1" applyBorder="1" applyAlignment="1">
      <alignment horizontal="center" vertical="center"/>
    </xf>
    <xf numFmtId="4" fontId="4" fillId="0" borderId="51" xfId="2" applyNumberFormat="1" applyFont="1" applyBorder="1" applyAlignment="1">
      <alignment horizontal="center" vertical="center"/>
    </xf>
    <xf numFmtId="4" fontId="4" fillId="0" borderId="52" xfId="2" applyNumberFormat="1" applyFont="1" applyFill="1" applyBorder="1" applyAlignment="1">
      <alignment horizontal="center" vertical="center"/>
    </xf>
    <xf numFmtId="4" fontId="4" fillId="0" borderId="51" xfId="2" applyNumberFormat="1" applyFont="1" applyFill="1" applyBorder="1" applyAlignment="1">
      <alignment horizontal="center" vertical="center"/>
    </xf>
    <xf numFmtId="4" fontId="4" fillId="0" borderId="53" xfId="2" applyNumberFormat="1" applyFont="1" applyFill="1" applyBorder="1" applyAlignment="1">
      <alignment horizontal="center" vertical="center"/>
    </xf>
    <xf numFmtId="9" fontId="4" fillId="0" borderId="45" xfId="0" applyNumberFormat="1" applyFont="1" applyFill="1" applyBorder="1" applyAlignment="1">
      <alignment horizontal="center" vertical="center"/>
    </xf>
    <xf numFmtId="0" fontId="4" fillId="0" borderId="32" xfId="0" applyFont="1" applyBorder="1" applyAlignment="1">
      <alignment horizontal="left" vertical="center" wrapText="1"/>
    </xf>
    <xf numFmtId="0" fontId="4" fillId="0" borderId="36" xfId="0" applyFont="1" applyBorder="1" applyAlignment="1">
      <alignment horizontal="left" vertical="center" wrapText="1"/>
    </xf>
    <xf numFmtId="0" fontId="4" fillId="0" borderId="67" xfId="0" applyFont="1" applyBorder="1" applyAlignment="1">
      <alignment horizontal="left" vertical="center" wrapText="1"/>
    </xf>
    <xf numFmtId="0" fontId="4" fillId="0" borderId="32" xfId="2" applyFont="1" applyFill="1" applyBorder="1" applyAlignment="1" applyProtection="1">
      <alignment horizontal="center" vertical="center" wrapText="1" readingOrder="1"/>
      <protection locked="0"/>
    </xf>
    <xf numFmtId="0" fontId="4" fillId="0" borderId="54" xfId="0" applyFont="1" applyBorder="1" applyAlignment="1">
      <alignment horizontal="justify" vertical="center"/>
    </xf>
    <xf numFmtId="0" fontId="4" fillId="0" borderId="57" xfId="2" applyFont="1" applyFill="1" applyBorder="1" applyAlignment="1" applyProtection="1">
      <alignment vertical="center" wrapText="1" readingOrder="1"/>
      <protection locked="0"/>
    </xf>
    <xf numFmtId="0" fontId="4" fillId="0" borderId="51" xfId="2" applyFont="1" applyFill="1" applyBorder="1" applyAlignment="1" applyProtection="1">
      <alignment vertical="center" wrapText="1" readingOrder="1"/>
      <protection locked="0"/>
    </xf>
    <xf numFmtId="0" fontId="4" fillId="0" borderId="52" xfId="2" applyFont="1" applyFill="1" applyBorder="1" applyAlignment="1" applyProtection="1">
      <alignment vertical="center" wrapText="1" readingOrder="1"/>
      <protection locked="0"/>
    </xf>
    <xf numFmtId="0" fontId="15" fillId="7" borderId="40" xfId="0" applyFont="1" applyFill="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7" xfId="0" applyFont="1" applyFill="1" applyBorder="1" applyAlignment="1">
      <alignment horizontal="center" vertical="center" wrapText="1"/>
    </xf>
    <xf numFmtId="0" fontId="4" fillId="0" borderId="38" xfId="0" applyFont="1" applyBorder="1" applyAlignment="1">
      <alignment horizontal="center" vertical="center"/>
    </xf>
    <xf numFmtId="0" fontId="15" fillId="9" borderId="40"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15" fillId="8" borderId="4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6" xfId="0" applyFont="1" applyFill="1" applyBorder="1" applyAlignment="1">
      <alignment horizontal="center" vertical="center"/>
    </xf>
    <xf numFmtId="4" fontId="15" fillId="7" borderId="42" xfId="0" applyNumberFormat="1" applyFont="1" applyFill="1" applyBorder="1" applyAlignment="1">
      <alignment horizontal="center" vertical="center"/>
    </xf>
    <xf numFmtId="0" fontId="4" fillId="0" borderId="36" xfId="2" applyFont="1" applyFill="1" applyBorder="1" applyAlignment="1" applyProtection="1">
      <alignment horizontal="center" vertical="center" wrapText="1" readingOrder="1"/>
      <protection locked="0"/>
    </xf>
    <xf numFmtId="4" fontId="15" fillId="9" borderId="42" xfId="0" applyNumberFormat="1" applyFont="1" applyFill="1" applyBorder="1" applyAlignment="1">
      <alignment horizontal="center" vertical="center"/>
    </xf>
    <xf numFmtId="4" fontId="15" fillId="8" borderId="42" xfId="0" applyNumberFormat="1"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5" xfId="0" applyFont="1" applyFill="1" applyBorder="1" applyAlignment="1">
      <alignment horizontal="center" vertical="center"/>
    </xf>
    <xf numFmtId="4" fontId="15" fillId="8" borderId="40" xfId="0" applyNumberFormat="1" applyFont="1" applyFill="1" applyBorder="1" applyAlignment="1">
      <alignment horizontal="center" vertical="center"/>
    </xf>
    <xf numFmtId="0" fontId="4" fillId="0" borderId="63" xfId="0" applyFont="1" applyBorder="1" applyAlignment="1">
      <alignment horizontal="left" vertical="center" wrapText="1"/>
    </xf>
    <xf numFmtId="164" fontId="4" fillId="0" borderId="63" xfId="0" applyNumberFormat="1" applyFont="1" applyBorder="1" applyAlignment="1">
      <alignment horizontal="center" vertical="center"/>
    </xf>
    <xf numFmtId="0" fontId="4" fillId="0" borderId="59" xfId="0" applyFont="1" applyBorder="1" applyAlignment="1">
      <alignment horizontal="left" vertical="center" wrapText="1"/>
    </xf>
    <xf numFmtId="164" fontId="4" fillId="0" borderId="59" xfId="0" applyNumberFormat="1" applyFont="1" applyBorder="1" applyAlignment="1">
      <alignment horizontal="center" vertical="center"/>
    </xf>
    <xf numFmtId="9" fontId="4" fillId="0" borderId="59" xfId="0" applyNumberFormat="1" applyFont="1" applyBorder="1" applyAlignment="1">
      <alignment horizontal="center" vertical="center" wrapText="1"/>
    </xf>
    <xf numFmtId="0" fontId="4" fillId="0" borderId="59" xfId="0" applyFont="1" applyBorder="1" applyAlignment="1">
      <alignment horizontal="center" vertical="center" wrapText="1"/>
    </xf>
    <xf numFmtId="0" fontId="4" fillId="0" borderId="73" xfId="0" applyFont="1" applyBorder="1" applyAlignment="1">
      <alignment horizontal="left" vertical="center" wrapText="1"/>
    </xf>
    <xf numFmtId="0" fontId="4" fillId="0" borderId="73" xfId="0" applyFont="1" applyBorder="1" applyAlignment="1">
      <alignment horizontal="center" vertical="center" wrapText="1"/>
    </xf>
    <xf numFmtId="164" fontId="4" fillId="0" borderId="64" xfId="0" applyNumberFormat="1" applyFont="1" applyBorder="1" applyAlignment="1">
      <alignment horizontal="center" vertical="center"/>
    </xf>
    <xf numFmtId="164" fontId="4" fillId="0" borderId="73" xfId="0" applyNumberFormat="1" applyFont="1" applyBorder="1" applyAlignment="1">
      <alignment horizontal="center" vertical="center"/>
    </xf>
    <xf numFmtId="0" fontId="4" fillId="0" borderId="76" xfId="0" applyFont="1" applyBorder="1" applyAlignment="1">
      <alignment horizontal="left" vertical="center" wrapText="1"/>
    </xf>
    <xf numFmtId="164" fontId="4" fillId="0" borderId="32" xfId="0" applyNumberFormat="1" applyFont="1" applyBorder="1" applyAlignment="1">
      <alignment horizontal="center" vertical="center"/>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4" fillId="0" borderId="34" xfId="0" applyFont="1" applyBorder="1" applyAlignment="1">
      <alignment horizontal="left" vertical="center" wrapText="1"/>
    </xf>
    <xf numFmtId="164" fontId="4" fillId="0" borderId="34" xfId="0" applyNumberFormat="1" applyFont="1" applyBorder="1" applyAlignment="1">
      <alignment horizontal="center" vertical="center"/>
    </xf>
    <xf numFmtId="14" fontId="4" fillId="0" borderId="40" xfId="0" applyNumberFormat="1" applyFont="1" applyBorder="1" applyAlignment="1">
      <alignment horizontal="center" vertical="center" wrapText="1"/>
    </xf>
    <xf numFmtId="14" fontId="4" fillId="0" borderId="41" xfId="0" applyNumberFormat="1" applyFont="1" applyBorder="1" applyAlignment="1">
      <alignment horizontal="center" vertical="center" wrapText="1"/>
    </xf>
    <xf numFmtId="0" fontId="4" fillId="0" borderId="65" xfId="0" applyFont="1" applyBorder="1" applyAlignment="1">
      <alignment horizontal="center" vertical="center" wrapText="1"/>
    </xf>
    <xf numFmtId="164" fontId="4" fillId="0" borderId="66" xfId="0" applyNumberFormat="1" applyFont="1" applyBorder="1" applyAlignment="1">
      <alignment horizontal="center" vertical="center"/>
    </xf>
    <xf numFmtId="164" fontId="4" fillId="0" borderId="65" xfId="0" applyNumberFormat="1" applyFont="1" applyBorder="1" applyAlignment="1">
      <alignment horizontal="center" vertical="center"/>
    </xf>
    <xf numFmtId="0" fontId="4" fillId="0" borderId="34" xfId="2" applyFont="1" applyFill="1" applyBorder="1" applyAlignment="1" applyProtection="1">
      <alignment vertical="center" wrapText="1" readingOrder="1"/>
      <protection locked="0"/>
    </xf>
    <xf numFmtId="164" fontId="4" fillId="0" borderId="64" xfId="0" applyNumberFormat="1" applyFont="1" applyFill="1" applyBorder="1" applyAlignment="1">
      <alignment horizontal="center" vertical="center"/>
    </xf>
    <xf numFmtId="164" fontId="4" fillId="0" borderId="51" xfId="0" applyNumberFormat="1" applyFont="1" applyBorder="1" applyAlignment="1">
      <alignment horizontal="center" vertical="center"/>
    </xf>
    <xf numFmtId="9" fontId="4" fillId="0" borderId="32" xfId="0" applyNumberFormat="1" applyFont="1" applyBorder="1" applyAlignment="1">
      <alignment horizontal="center" vertical="center" wrapText="1"/>
    </xf>
    <xf numFmtId="164" fontId="4" fillId="0" borderId="52" xfId="0" applyNumberFormat="1" applyFont="1" applyBorder="1" applyAlignment="1">
      <alignment horizontal="center" vertical="center"/>
    </xf>
    <xf numFmtId="9" fontId="4" fillId="0" borderId="36" xfId="0" applyNumberFormat="1" applyFont="1" applyBorder="1" applyAlignment="1">
      <alignment horizontal="center" vertical="center" wrapText="1"/>
    </xf>
    <xf numFmtId="164" fontId="4" fillId="0" borderId="36" xfId="0" applyNumberFormat="1" applyFont="1" applyBorder="1" applyAlignment="1">
      <alignment horizontal="center" vertical="center"/>
    </xf>
    <xf numFmtId="164" fontId="4" fillId="0" borderId="68" xfId="0" applyNumberFormat="1" applyFont="1" applyBorder="1" applyAlignment="1">
      <alignment horizontal="center" vertical="center"/>
    </xf>
    <xf numFmtId="164" fontId="4" fillId="0" borderId="67" xfId="0" applyNumberFormat="1"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0" fillId="0" borderId="60" xfId="0" applyBorder="1" applyAlignment="1">
      <alignment horizontal="left" vertical="center" wrapText="1"/>
    </xf>
    <xf numFmtId="0" fontId="4" fillId="0" borderId="78" xfId="0" applyFont="1" applyBorder="1" applyAlignment="1">
      <alignment vertical="center" wrapText="1"/>
    </xf>
    <xf numFmtId="0" fontId="4" fillId="0" borderId="32"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6" xfId="0" applyFont="1" applyFill="1" applyBorder="1" applyAlignment="1">
      <alignment horizontal="center" vertical="center"/>
    </xf>
    <xf numFmtId="9" fontId="4" fillId="0" borderId="73" xfId="0" applyNumberFormat="1" applyFont="1" applyBorder="1" applyAlignment="1">
      <alignment horizontal="center" vertical="center" wrapText="1"/>
    </xf>
    <xf numFmtId="4" fontId="4" fillId="0" borderId="34" xfId="9" applyNumberFormat="1"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Fill="1" applyBorder="1" applyAlignment="1">
      <alignment horizontal="center" vertical="center"/>
    </xf>
    <xf numFmtId="0" fontId="4" fillId="0" borderId="34" xfId="0" applyFont="1" applyBorder="1" applyAlignment="1">
      <alignment horizontal="center" vertical="center"/>
    </xf>
    <xf numFmtId="4" fontId="4" fillId="0" borderId="52" xfId="2" applyNumberFormat="1"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justify" vertical="center"/>
    </xf>
    <xf numFmtId="0" fontId="4" fillId="0" borderId="83" xfId="0" applyFont="1" applyBorder="1" applyAlignment="1">
      <alignment horizontal="center" vertical="center"/>
    </xf>
    <xf numFmtId="0" fontId="4" fillId="0" borderId="61" xfId="0" applyFont="1" applyBorder="1" applyAlignment="1">
      <alignment horizontal="center" vertical="center"/>
    </xf>
    <xf numFmtId="0" fontId="4" fillId="0" borderId="61" xfId="0" applyFont="1" applyBorder="1" applyAlignment="1">
      <alignment horizontal="center" vertical="center" wrapText="1"/>
    </xf>
    <xf numFmtId="14" fontId="4" fillId="0" borderId="83" xfId="0" applyNumberFormat="1" applyFont="1" applyBorder="1" applyAlignment="1">
      <alignment horizontal="center" vertical="center"/>
    </xf>
    <xf numFmtId="0" fontId="4" fillId="0" borderId="61" xfId="0" applyNumberFormat="1" applyFont="1" applyBorder="1" applyAlignment="1">
      <alignment horizontal="center" vertical="center"/>
    </xf>
    <xf numFmtId="4" fontId="4" fillId="0" borderId="83" xfId="0" applyNumberFormat="1" applyFont="1" applyBorder="1" applyAlignment="1">
      <alignment horizontal="center" vertical="center"/>
    </xf>
    <xf numFmtId="9" fontId="4" fillId="0" borderId="84" xfId="0" applyNumberFormat="1" applyFont="1" applyBorder="1" applyAlignment="1">
      <alignment horizontal="center" vertical="center"/>
    </xf>
    <xf numFmtId="4" fontId="10" fillId="0" borderId="61" xfId="0" applyNumberFormat="1" applyFont="1" applyBorder="1" applyAlignment="1">
      <alignment horizontal="center" vertical="center"/>
    </xf>
    <xf numFmtId="4" fontId="4" fillId="0" borderId="85" xfId="0" applyNumberFormat="1" applyFont="1" applyFill="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justify" vertical="center"/>
    </xf>
    <xf numFmtId="0" fontId="4" fillId="0" borderId="88" xfId="0" applyFont="1" applyFill="1" applyBorder="1" applyAlignment="1">
      <alignment vertical="center"/>
    </xf>
    <xf numFmtId="0" fontId="4" fillId="0" borderId="89" xfId="0" applyFont="1" applyBorder="1" applyAlignment="1">
      <alignment vertical="center" wrapText="1"/>
    </xf>
    <xf numFmtId="0" fontId="4" fillId="0" borderId="80" xfId="0" applyFont="1" applyBorder="1" applyAlignment="1">
      <alignmen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0" fillId="0" borderId="91" xfId="0" applyBorder="1" applyAlignment="1">
      <alignment horizontal="center" vertical="center" wrapText="1"/>
    </xf>
    <xf numFmtId="14" fontId="0" fillId="0" borderId="90" xfId="0" applyNumberFormat="1" applyBorder="1" applyAlignment="1">
      <alignment horizontal="center" vertical="center"/>
    </xf>
    <xf numFmtId="0" fontId="0" fillId="0" borderId="91" xfId="0" applyNumberFormat="1" applyBorder="1" applyAlignment="1">
      <alignment horizontal="center" vertical="center"/>
    </xf>
    <xf numFmtId="4" fontId="0" fillId="0" borderId="90" xfId="0" applyNumberFormat="1" applyBorder="1" applyAlignment="1">
      <alignment horizontal="center" vertical="center"/>
    </xf>
    <xf numFmtId="9" fontId="0" fillId="0" borderId="90" xfId="0" applyNumberFormat="1" applyBorder="1" applyAlignment="1">
      <alignment horizontal="center" vertical="center"/>
    </xf>
    <xf numFmtId="4" fontId="10" fillId="0" borderId="91" xfId="0" applyNumberFormat="1" applyFont="1" applyBorder="1" applyAlignment="1">
      <alignment horizontal="center" vertical="center"/>
    </xf>
    <xf numFmtId="4" fontId="0" fillId="0" borderId="92" xfId="0" applyNumberFormat="1" applyFill="1" applyBorder="1" applyAlignment="1">
      <alignment horizontal="center" vertical="center"/>
    </xf>
    <xf numFmtId="4" fontId="0" fillId="0" borderId="93" xfId="0" applyNumberFormat="1" applyBorder="1" applyAlignment="1">
      <alignment horizontal="center" vertical="center"/>
    </xf>
    <xf numFmtId="0" fontId="0" fillId="0" borderId="95" xfId="0" applyBorder="1" applyAlignment="1">
      <alignment horizontal="justify" vertical="center"/>
    </xf>
    <xf numFmtId="4" fontId="0" fillId="0" borderId="95" xfId="0" applyNumberFormat="1" applyBorder="1" applyAlignment="1">
      <alignment horizontal="center" vertical="center"/>
    </xf>
    <xf numFmtId="0" fontId="0" fillId="0" borderId="96" xfId="0" applyBorder="1" applyAlignment="1">
      <alignment horizontal="justify" vertical="center"/>
    </xf>
    <xf numFmtId="0" fontId="0" fillId="0" borderId="97" xfId="0" applyBorder="1" applyAlignment="1">
      <alignment horizontal="justify" vertical="center"/>
    </xf>
    <xf numFmtId="0" fontId="0" fillId="0" borderId="97" xfId="0" applyBorder="1" applyAlignment="1">
      <alignment horizontal="center" vertical="center"/>
    </xf>
    <xf numFmtId="4" fontId="0" fillId="0" borderId="97" xfId="0" applyNumberFormat="1" applyBorder="1" applyAlignment="1">
      <alignment horizontal="center" vertical="center"/>
    </xf>
    <xf numFmtId="4" fontId="0" fillId="0" borderId="98" xfId="0" applyNumberFormat="1" applyBorder="1" applyAlignment="1">
      <alignment horizontal="center" vertical="center"/>
    </xf>
    <xf numFmtId="0" fontId="4" fillId="0" borderId="96" xfId="0" applyFont="1" applyBorder="1" applyAlignment="1">
      <alignment horizontal="center" vertical="center"/>
    </xf>
    <xf numFmtId="0" fontId="4" fillId="0" borderId="60" xfId="0" applyFont="1" applyBorder="1" applyAlignment="1">
      <alignment horizontal="justify" vertical="center"/>
    </xf>
    <xf numFmtId="0" fontId="4" fillId="0" borderId="100" xfId="0" applyFont="1" applyFill="1" applyBorder="1" applyAlignment="1">
      <alignment vertical="center"/>
    </xf>
    <xf numFmtId="0" fontId="4" fillId="0" borderId="99" xfId="0" applyFont="1" applyFill="1" applyBorder="1" applyAlignment="1">
      <alignment vertical="center"/>
    </xf>
    <xf numFmtId="0" fontId="4" fillId="0" borderId="101" xfId="0" applyFont="1" applyBorder="1" applyAlignment="1">
      <alignment vertical="center" wrapText="1"/>
    </xf>
    <xf numFmtId="0" fontId="4" fillId="0" borderId="102" xfId="0" applyFont="1" applyBorder="1" applyAlignment="1">
      <alignment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94" xfId="0" applyBorder="1" applyAlignment="1">
      <alignment horizontal="left" vertical="center" wrapText="1"/>
    </xf>
    <xf numFmtId="14" fontId="0" fillId="0" borderId="65" xfId="0" applyNumberFormat="1" applyBorder="1" applyAlignment="1">
      <alignment horizontal="center" vertical="center" wrapText="1"/>
    </xf>
    <xf numFmtId="164" fontId="4" fillId="0" borderId="38" xfId="0" applyNumberFormat="1" applyFont="1" applyBorder="1" applyAlignment="1">
      <alignment horizontal="center" vertical="center"/>
    </xf>
    <xf numFmtId="9" fontId="4" fillId="0" borderId="38" xfId="0" applyNumberFormat="1" applyFont="1" applyBorder="1" applyAlignment="1">
      <alignment horizontal="center" vertical="center" wrapText="1"/>
    </xf>
    <xf numFmtId="14" fontId="0" fillId="0" borderId="32" xfId="0" applyNumberFormat="1" applyBorder="1" applyAlignment="1">
      <alignment horizontal="center" vertical="center" wrapText="1"/>
    </xf>
    <xf numFmtId="14" fontId="0" fillId="0" borderId="34" xfId="0" applyNumberFormat="1" applyBorder="1" applyAlignment="1">
      <alignment horizontal="center" vertical="center" wrapText="1"/>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94" xfId="0" applyBorder="1" applyAlignment="1">
      <alignment horizontal="center" vertical="center" wrapText="1"/>
    </xf>
    <xf numFmtId="4" fontId="4" fillId="0" borderId="32" xfId="9" applyNumberFormat="1" applyFont="1" applyFill="1" applyBorder="1" applyAlignment="1">
      <alignment horizontal="center" vertical="center"/>
    </xf>
    <xf numFmtId="0" fontId="15" fillId="8" borderId="40" xfId="0" applyFont="1" applyFill="1" applyBorder="1" applyAlignment="1">
      <alignment horizontal="center" vertical="center"/>
    </xf>
    <xf numFmtId="4" fontId="15" fillId="8" borderId="42" xfId="0" applyNumberFormat="1" applyFont="1" applyFill="1" applyBorder="1" applyAlignment="1">
      <alignment horizontal="center" vertical="center"/>
    </xf>
    <xf numFmtId="4" fontId="15" fillId="8" borderId="40" xfId="0" applyNumberFormat="1"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wrapText="1"/>
    </xf>
    <xf numFmtId="0" fontId="0" fillId="0" borderId="94" xfId="0" applyFill="1" applyBorder="1" applyAlignment="1">
      <alignment horizontal="center" vertical="center" wrapText="1"/>
    </xf>
    <xf numFmtId="164" fontId="4" fillId="0" borderId="32" xfId="0" applyNumberFormat="1"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30"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2" xfId="0" applyFont="1" applyBorder="1" applyAlignment="1">
      <alignment horizontal="center" vertical="center"/>
    </xf>
    <xf numFmtId="0" fontId="4" fillId="0" borderId="36" xfId="2" applyFont="1" applyFill="1" applyBorder="1" applyAlignment="1" applyProtection="1">
      <alignment horizontal="center" vertical="center" wrapText="1" readingOrder="1"/>
      <protection locked="0"/>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Alignment="1">
      <alignment horizontal="justify" vertical="center"/>
    </xf>
    <xf numFmtId="14" fontId="4" fillId="0" borderId="30" xfId="0" applyNumberFormat="1" applyFont="1" applyFill="1" applyBorder="1" applyAlignment="1">
      <alignment horizontal="center" vertical="center"/>
    </xf>
    <xf numFmtId="14" fontId="0" fillId="0" borderId="36" xfId="0" applyNumberFormat="1" applyBorder="1" applyAlignment="1">
      <alignment horizontal="center" vertical="center" wrapText="1"/>
    </xf>
    <xf numFmtId="14" fontId="0" fillId="0" borderId="37" xfId="0" applyNumberFormat="1" applyBorder="1" applyAlignment="1">
      <alignment horizontal="center" vertical="center" wrapText="1"/>
    </xf>
    <xf numFmtId="4" fontId="4" fillId="0" borderId="37" xfId="0" applyNumberFormat="1" applyFont="1" applyBorder="1" applyAlignment="1">
      <alignment horizontal="center" vertical="center"/>
    </xf>
    <xf numFmtId="9" fontId="4" fillId="0" borderId="37" xfId="0" applyNumberFormat="1" applyFont="1" applyBorder="1" applyAlignment="1">
      <alignment horizontal="center" vertical="center"/>
    </xf>
    <xf numFmtId="0" fontId="4" fillId="0" borderId="32" xfId="0" applyFont="1" applyBorder="1" applyAlignment="1">
      <alignment horizontal="center" vertical="center"/>
    </xf>
    <xf numFmtId="0" fontId="4" fillId="0" borderId="38"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5" xfId="0" applyFont="1" applyBorder="1" applyAlignment="1">
      <alignment horizontal="center" vertical="center"/>
    </xf>
    <xf numFmtId="0" fontId="4" fillId="0" borderId="45" xfId="0" applyFont="1" applyBorder="1" applyAlignment="1">
      <alignment horizontal="center" vertical="center"/>
    </xf>
    <xf numFmtId="0" fontId="4" fillId="0" borderId="37" xfId="0" applyFont="1" applyBorder="1" applyAlignment="1">
      <alignment horizontal="center" vertical="center"/>
    </xf>
    <xf numFmtId="0" fontId="4" fillId="0" borderId="32" xfId="0" applyFont="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57" xfId="0" applyFont="1" applyBorder="1" applyAlignment="1">
      <alignment horizontal="center" vertical="center"/>
    </xf>
    <xf numFmtId="0" fontId="4" fillId="0" borderId="51" xfId="0" applyFont="1" applyBorder="1" applyAlignment="1">
      <alignment horizontal="center" vertical="center"/>
    </xf>
    <xf numFmtId="0" fontId="4" fillId="0" borderId="63" xfId="0" applyFont="1" applyBorder="1" applyAlignment="1">
      <alignment horizontal="center" vertical="center" wrapText="1"/>
    </xf>
    <xf numFmtId="0" fontId="4" fillId="0" borderId="52" xfId="0" applyFont="1" applyBorder="1" applyAlignment="1">
      <alignment horizontal="center" vertical="center"/>
    </xf>
    <xf numFmtId="0" fontId="4" fillId="0" borderId="46" xfId="0" applyFont="1" applyFill="1" applyBorder="1" applyAlignment="1">
      <alignment vertical="center" wrapText="1"/>
    </xf>
    <xf numFmtId="0" fontId="4" fillId="0" borderId="48" xfId="0" applyFont="1" applyFill="1" applyBorder="1" applyAlignment="1">
      <alignment vertical="center" wrapText="1"/>
    </xf>
    <xf numFmtId="0" fontId="4" fillId="0" borderId="32" xfId="11" applyFont="1" applyBorder="1" applyAlignment="1">
      <alignment horizontal="left" vertical="center" wrapText="1"/>
    </xf>
    <xf numFmtId="0" fontId="4" fillId="0" borderId="77" xfId="0" applyFont="1" applyBorder="1" applyAlignment="1">
      <alignment horizontal="left" vertical="center" wrapText="1"/>
    </xf>
    <xf numFmtId="0" fontId="4" fillId="0" borderId="0" xfId="0" applyFont="1" applyBorder="1" applyAlignment="1">
      <alignment horizontal="left" vertical="center" wrapText="1"/>
    </xf>
    <xf numFmtId="0" fontId="4" fillId="0" borderId="56"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Fill="1" applyBorder="1" applyAlignment="1">
      <alignment horizontal="left" vertical="center" wrapText="1"/>
    </xf>
    <xf numFmtId="0" fontId="4" fillId="0" borderId="35" xfId="0" applyFont="1" applyBorder="1" applyAlignment="1">
      <alignment horizontal="left" vertical="center" wrapText="1"/>
    </xf>
    <xf numFmtId="0" fontId="4" fillId="0" borderId="44" xfId="0" applyFont="1" applyBorder="1" applyAlignment="1">
      <alignment horizontal="left" vertical="center" wrapText="1"/>
    </xf>
    <xf numFmtId="0" fontId="4" fillId="0" borderId="32" xfId="9" applyFont="1" applyBorder="1" applyAlignment="1">
      <alignment horizontal="left" vertical="center" wrapText="1"/>
    </xf>
    <xf numFmtId="0" fontId="4" fillId="0" borderId="36" xfId="9"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66" xfId="0" applyFont="1" applyBorder="1" applyAlignment="1">
      <alignment horizontal="left" vertical="center" wrapText="1"/>
    </xf>
    <xf numFmtId="0" fontId="4" fillId="0" borderId="53" xfId="0" applyFont="1" applyFill="1" applyBorder="1" applyAlignment="1">
      <alignment horizontal="left" vertical="center" wrapText="1"/>
    </xf>
    <xf numFmtId="0" fontId="4" fillId="0" borderId="45" xfId="0" applyFont="1" applyBorder="1" applyAlignment="1">
      <alignment horizontal="left" vertical="center" wrapText="1"/>
    </xf>
    <xf numFmtId="2" fontId="4" fillId="0" borderId="32" xfId="0" applyNumberFormat="1" applyFont="1" applyFill="1" applyBorder="1" applyAlignment="1">
      <alignment horizontal="left" vertical="center" wrapText="1"/>
    </xf>
    <xf numFmtId="0" fontId="4" fillId="0" borderId="38" xfId="2" applyFont="1" applyBorder="1" applyAlignment="1">
      <alignment horizontal="left" vertical="center" wrapText="1"/>
    </xf>
    <xf numFmtId="0" fontId="4" fillId="0" borderId="32" xfId="2" applyFont="1" applyBorder="1" applyAlignment="1">
      <alignment horizontal="left" vertical="center" wrapText="1"/>
    </xf>
    <xf numFmtId="0" fontId="4" fillId="0" borderId="36" xfId="2" applyFont="1" applyBorder="1" applyAlignment="1">
      <alignment horizontal="left" vertical="center" wrapText="1"/>
    </xf>
    <xf numFmtId="0" fontId="4" fillId="0" borderId="36" xfId="2" applyFont="1" applyFill="1" applyBorder="1" applyAlignment="1">
      <alignment horizontal="left" vertical="center" wrapText="1"/>
    </xf>
    <xf numFmtId="0" fontId="4" fillId="0" borderId="32" xfId="2" applyFont="1" applyFill="1" applyBorder="1" applyAlignment="1">
      <alignment horizontal="left" vertical="center" wrapText="1"/>
    </xf>
    <xf numFmtId="0" fontId="4" fillId="0" borderId="34" xfId="2"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59" xfId="0" applyFont="1" applyBorder="1" applyAlignment="1">
      <alignment vertical="center" wrapText="1"/>
    </xf>
    <xf numFmtId="0" fontId="4" fillId="0" borderId="73" xfId="0" applyFont="1" applyBorder="1" applyAlignment="1">
      <alignment vertical="center" wrapText="1"/>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32" xfId="9" applyFont="1" applyFill="1" applyBorder="1" applyAlignment="1">
      <alignment vertical="center" wrapText="1"/>
    </xf>
    <xf numFmtId="0" fontId="4" fillId="0" borderId="36" xfId="9" applyFont="1" applyFill="1" applyBorder="1" applyAlignment="1">
      <alignment vertical="center" wrapText="1"/>
    </xf>
    <xf numFmtId="0" fontId="4" fillId="0" borderId="34" xfId="9" applyFont="1" applyFill="1" applyBorder="1" applyAlignment="1">
      <alignment vertical="center" wrapText="1"/>
    </xf>
    <xf numFmtId="0" fontId="4" fillId="0" borderId="45" xfId="0" applyFont="1" applyBorder="1" applyAlignment="1">
      <alignment vertical="center" wrapText="1"/>
    </xf>
    <xf numFmtId="0" fontId="4" fillId="0" borderId="30" xfId="2" applyFont="1" applyFill="1" applyBorder="1" applyAlignment="1" applyProtection="1">
      <alignment vertical="center" wrapText="1"/>
      <protection locked="0"/>
    </xf>
    <xf numFmtId="0" fontId="4" fillId="0" borderId="32" xfId="2" applyFont="1" applyFill="1" applyBorder="1" applyAlignment="1" applyProtection="1">
      <alignment vertical="center" wrapText="1"/>
      <protection locked="0"/>
    </xf>
    <xf numFmtId="0" fontId="4" fillId="0" borderId="36" xfId="2" applyFont="1" applyFill="1" applyBorder="1" applyAlignment="1" applyProtection="1">
      <alignment vertical="center" wrapText="1"/>
      <protection locked="0"/>
    </xf>
    <xf numFmtId="0" fontId="4" fillId="0" borderId="34" xfId="2" applyFont="1" applyFill="1" applyBorder="1" applyAlignment="1" applyProtection="1">
      <alignment vertical="center" wrapText="1"/>
      <protection locked="0"/>
    </xf>
    <xf numFmtId="0" fontId="4" fillId="0" borderId="79" xfId="0" applyFont="1" applyBorder="1" applyAlignment="1">
      <alignment vertical="center" wrapText="1"/>
    </xf>
    <xf numFmtId="0" fontId="0" fillId="0" borderId="60" xfId="0" applyBorder="1" applyAlignment="1">
      <alignment vertical="center" wrapText="1"/>
    </xf>
    <xf numFmtId="0" fontId="0" fillId="0" borderId="94" xfId="0" applyBorder="1" applyAlignment="1">
      <alignment vertical="center" wrapText="1"/>
    </xf>
    <xf numFmtId="2" fontId="4" fillId="0" borderId="32" xfId="0" applyNumberFormat="1" applyFont="1" applyFill="1" applyBorder="1" applyAlignment="1">
      <alignment vertical="center" wrapText="1"/>
    </xf>
    <xf numFmtId="0" fontId="4" fillId="0" borderId="65" xfId="0" applyFont="1" applyBorder="1" applyAlignment="1">
      <alignment vertical="center" wrapText="1"/>
    </xf>
    <xf numFmtId="0" fontId="4" fillId="0" borderId="67" xfId="0" applyFont="1" applyBorder="1" applyAlignment="1">
      <alignment vertical="center" wrapText="1"/>
    </xf>
    <xf numFmtId="0" fontId="4" fillId="0" borderId="37" xfId="0" applyFont="1" applyBorder="1" applyAlignment="1">
      <alignment vertical="center" wrapText="1"/>
    </xf>
    <xf numFmtId="0" fontId="5" fillId="3" borderId="26" xfId="0" applyFont="1" applyFill="1" applyBorder="1" applyAlignment="1">
      <alignment vertical="center" wrapText="1"/>
    </xf>
    <xf numFmtId="0" fontId="0" fillId="0" borderId="0" xfId="0" applyAlignment="1">
      <alignment vertical="center" wrapText="1"/>
    </xf>
    <xf numFmtId="0" fontId="16" fillId="4" borderId="37" xfId="0" applyFont="1" applyFill="1" applyBorder="1" applyAlignment="1">
      <alignment vertical="center" wrapText="1"/>
    </xf>
    <xf numFmtId="0" fontId="0" fillId="0" borderId="0" xfId="0" applyBorder="1" applyAlignment="1">
      <alignment vertical="center" wrapText="1"/>
    </xf>
    <xf numFmtId="0" fontId="5" fillId="3" borderId="2" xfId="0" applyFont="1" applyFill="1" applyBorder="1" applyAlignment="1">
      <alignment vertical="center" wrapText="1"/>
    </xf>
    <xf numFmtId="0" fontId="4" fillId="0" borderId="91" xfId="0" applyFont="1" applyBorder="1" applyAlignment="1">
      <alignment vertical="center" wrapText="1"/>
    </xf>
    <xf numFmtId="0" fontId="4" fillId="0" borderId="61" xfId="0" applyFont="1" applyBorder="1" applyAlignment="1">
      <alignment vertical="center" wrapText="1"/>
    </xf>
    <xf numFmtId="0" fontId="0" fillId="0" borderId="97" xfId="0" applyBorder="1" applyAlignment="1">
      <alignment vertical="center" wrapText="1"/>
    </xf>
    <xf numFmtId="0" fontId="0" fillId="0" borderId="0" xfId="0" applyAlignment="1">
      <alignment wrapText="1"/>
    </xf>
    <xf numFmtId="0" fontId="3" fillId="0" borderId="0" xfId="0" applyFont="1" applyAlignment="1">
      <alignment wrapText="1"/>
    </xf>
    <xf numFmtId="0" fontId="4" fillId="0" borderId="30" xfId="0" applyFont="1" applyBorder="1" applyAlignment="1">
      <alignment vertical="center" wrapText="1"/>
    </xf>
    <xf numFmtId="0" fontId="18" fillId="0" borderId="60" xfId="0" applyFont="1" applyBorder="1" applyAlignment="1">
      <alignment vertical="center" wrapText="1"/>
    </xf>
    <xf numFmtId="0" fontId="4" fillId="0" borderId="14" xfId="0" applyFont="1" applyBorder="1" applyAlignment="1">
      <alignment vertical="center" wrapText="1"/>
    </xf>
    <xf numFmtId="0" fontId="4" fillId="0" borderId="3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Fill="1" applyBorder="1" applyAlignment="1">
      <alignment horizontal="center" vertical="center" wrapText="1"/>
    </xf>
    <xf numFmtId="4" fontId="15" fillId="8" borderId="42"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49" xfId="0" applyFont="1" applyBorder="1" applyAlignment="1">
      <alignment horizontal="center" vertical="center"/>
    </xf>
    <xf numFmtId="0" fontId="4" fillId="0" borderId="47" xfId="0" applyFont="1" applyBorder="1" applyAlignment="1">
      <alignment horizontal="center" vertical="center" wrapText="1"/>
    </xf>
    <xf numFmtId="0" fontId="4" fillId="0" borderId="50" xfId="0" applyFont="1" applyBorder="1" applyAlignment="1">
      <alignment horizontal="center" vertical="center"/>
    </xf>
    <xf numFmtId="0" fontId="0" fillId="0" borderId="0" xfId="0" applyFill="1" applyAlignment="1">
      <alignment wrapText="1"/>
    </xf>
    <xf numFmtId="0" fontId="3" fillId="0" borderId="0" xfId="0" applyFont="1" applyFill="1" applyAlignment="1">
      <alignment wrapText="1"/>
    </xf>
    <xf numFmtId="0" fontId="4" fillId="0" borderId="30" xfId="2" applyFont="1" applyFill="1" applyBorder="1" applyAlignment="1" applyProtection="1">
      <alignment horizontal="left" vertical="center" wrapText="1"/>
      <protection locked="0"/>
    </xf>
    <xf numFmtId="0" fontId="4" fillId="0" borderId="32" xfId="2" applyFont="1" applyFill="1" applyBorder="1" applyAlignment="1" applyProtection="1">
      <alignment horizontal="left" vertical="center" wrapText="1"/>
      <protection locked="0"/>
    </xf>
    <xf numFmtId="0" fontId="4" fillId="0" borderId="36" xfId="2" applyFont="1" applyFill="1" applyBorder="1" applyAlignment="1" applyProtection="1">
      <alignment horizontal="left" vertical="center" wrapText="1"/>
      <protection locked="0"/>
    </xf>
    <xf numFmtId="0" fontId="4" fillId="0" borderId="34" xfId="2" applyFont="1" applyFill="1" applyBorder="1" applyAlignment="1" applyProtection="1">
      <alignment horizontal="left" vertical="center" wrapText="1"/>
      <protection locked="0"/>
    </xf>
    <xf numFmtId="0" fontId="16" fillId="4" borderId="37" xfId="0" applyFont="1" applyFill="1" applyBorder="1" applyAlignment="1">
      <alignment horizontal="justify" vertical="center" wrapText="1"/>
    </xf>
    <xf numFmtId="0" fontId="0" fillId="0" borderId="0" xfId="0" applyBorder="1" applyAlignment="1">
      <alignment horizontal="justify" vertical="center" wrapText="1"/>
    </xf>
    <xf numFmtId="0" fontId="4" fillId="0" borderId="11" xfId="0" applyFont="1" applyBorder="1" applyAlignment="1">
      <alignment horizontal="justify" vertical="center" wrapText="1"/>
    </xf>
    <xf numFmtId="0" fontId="4" fillId="0" borderId="90" xfId="0" applyFont="1" applyBorder="1" applyAlignment="1">
      <alignment horizontal="justify" vertical="center" wrapText="1"/>
    </xf>
    <xf numFmtId="0" fontId="4" fillId="0" borderId="101" xfId="0" applyFont="1" applyBorder="1" applyAlignment="1">
      <alignment horizontal="justify" vertical="center" wrapText="1"/>
    </xf>
    <xf numFmtId="0" fontId="4" fillId="0" borderId="13" xfId="0" applyFont="1" applyBorder="1" applyAlignment="1">
      <alignment horizontal="justify" vertical="center" wrapText="1"/>
    </xf>
    <xf numFmtId="0" fontId="0" fillId="0" borderId="97" xfId="0" applyBorder="1" applyAlignment="1">
      <alignment horizontal="justify" vertical="center" wrapText="1"/>
    </xf>
    <xf numFmtId="0" fontId="0" fillId="0" borderId="0" xfId="0" applyAlignment="1">
      <alignment horizontal="justify" vertical="center" wrapText="1"/>
    </xf>
    <xf numFmtId="0" fontId="4" fillId="0" borderId="44" xfId="0" applyFont="1" applyBorder="1" applyAlignment="1">
      <alignment horizontal="center" vertical="center" wrapText="1"/>
    </xf>
    <xf numFmtId="0" fontId="4" fillId="0" borderId="103" xfId="0" applyFont="1" applyBorder="1" applyAlignment="1">
      <alignment horizontal="center" vertical="center" wrapText="1"/>
    </xf>
    <xf numFmtId="14" fontId="0" fillId="0" borderId="30" xfId="0" applyNumberFormat="1" applyBorder="1" applyAlignment="1">
      <alignment horizontal="center" vertical="center" wrapText="1"/>
    </xf>
    <xf numFmtId="0" fontId="4" fillId="0" borderId="35" xfId="0" applyFont="1" applyFill="1" applyBorder="1" applyAlignment="1">
      <alignment horizontal="center" vertical="center" wrapText="1"/>
    </xf>
    <xf numFmtId="0" fontId="4" fillId="0" borderId="104" xfId="0" applyFont="1" applyBorder="1" applyAlignment="1">
      <alignment horizontal="center" vertical="center" wrapText="1"/>
    </xf>
    <xf numFmtId="0" fontId="4" fillId="0" borderId="49" xfId="0" applyFont="1" applyBorder="1" applyAlignment="1">
      <alignment horizontal="center" vertical="center" wrapText="1"/>
    </xf>
    <xf numFmtId="14" fontId="4" fillId="0" borderId="35" xfId="0" applyNumberFormat="1" applyFont="1" applyBorder="1" applyAlignment="1">
      <alignment horizontal="center" vertical="center" wrapText="1"/>
    </xf>
    <xf numFmtId="0" fontId="0" fillId="0" borderId="103" xfId="0" applyBorder="1" applyAlignment="1">
      <alignment horizontal="center" vertical="center" wrapText="1"/>
    </xf>
    <xf numFmtId="0" fontId="4" fillId="0" borderId="105" xfId="0" applyFont="1" applyBorder="1" applyAlignment="1">
      <alignment vertical="center" wrapText="1"/>
    </xf>
    <xf numFmtId="0" fontId="4" fillId="0" borderId="35" xfId="0" applyFont="1" applyBorder="1" applyAlignment="1">
      <alignment vertical="center" wrapText="1"/>
    </xf>
    <xf numFmtId="0" fontId="4" fillId="0" borderId="62" xfId="0" applyFont="1" applyBorder="1" applyAlignment="1">
      <alignment vertical="center" wrapText="1"/>
    </xf>
    <xf numFmtId="0" fontId="4" fillId="0" borderId="49" xfId="0" applyFont="1" applyFill="1" applyBorder="1" applyAlignment="1">
      <alignment vertical="center" wrapText="1"/>
    </xf>
    <xf numFmtId="0" fontId="4" fillId="0" borderId="35" xfId="0" applyFont="1" applyFill="1" applyBorder="1" applyAlignment="1">
      <alignment vertical="center" wrapText="1"/>
    </xf>
    <xf numFmtId="0" fontId="4" fillId="0" borderId="44" xfId="0" applyFont="1" applyFill="1" applyBorder="1" applyAlignment="1">
      <alignment vertical="center" wrapText="1"/>
    </xf>
    <xf numFmtId="0" fontId="4" fillId="0" borderId="106" xfId="0" applyFont="1" applyBorder="1" applyAlignment="1">
      <alignment vertical="center" wrapText="1"/>
    </xf>
    <xf numFmtId="0" fontId="4" fillId="0" borderId="62" xfId="0" applyFont="1" applyFill="1" applyBorder="1" applyAlignment="1">
      <alignment vertical="center" wrapText="1"/>
    </xf>
    <xf numFmtId="4" fontId="15" fillId="8" borderId="55" xfId="0" applyNumberFormat="1" applyFont="1" applyFill="1" applyBorder="1" applyAlignment="1">
      <alignment horizontal="center" vertical="center"/>
    </xf>
    <xf numFmtId="4" fontId="4" fillId="0" borderId="37" xfId="0" applyNumberFormat="1" applyFont="1" applyFill="1" applyBorder="1" applyAlignment="1">
      <alignment horizontal="center" vertical="center"/>
    </xf>
    <xf numFmtId="164" fontId="4" fillId="0" borderId="68" xfId="0" applyNumberFormat="1" applyFont="1" applyFill="1" applyBorder="1" applyAlignment="1">
      <alignment horizontal="center" vertical="center"/>
    </xf>
    <xf numFmtId="0" fontId="4" fillId="0" borderId="44" xfId="0" applyFont="1" applyBorder="1" applyAlignment="1">
      <alignment vertical="center" wrapText="1"/>
    </xf>
    <xf numFmtId="0" fontId="4" fillId="0" borderId="107" xfId="0" applyFont="1" applyBorder="1" applyAlignment="1">
      <alignment vertical="center" wrapTex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2" xfId="0" applyFont="1" applyFill="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Fill="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0" fillId="0" borderId="60" xfId="0" applyBorder="1" applyAlignment="1">
      <alignment horizontal="center" vertical="center" wrapText="1"/>
    </xf>
    <xf numFmtId="0" fontId="0" fillId="0" borderId="32" xfId="0" applyFill="1" applyBorder="1" applyAlignment="1">
      <alignment horizontal="center" vertical="center" wrapText="1"/>
    </xf>
    <xf numFmtId="0" fontId="0" fillId="0" borderId="34" xfId="0" applyFill="1" applyBorder="1" applyAlignment="1">
      <alignment horizontal="center" vertical="center" wrapText="1"/>
    </xf>
    <xf numFmtId="0" fontId="4" fillId="0" borderId="30" xfId="2" applyFont="1" applyFill="1" applyBorder="1" applyAlignment="1" applyProtection="1">
      <alignment horizontal="center" vertical="center" wrapText="1"/>
      <protection locked="0"/>
    </xf>
    <xf numFmtId="0" fontId="4" fillId="0" borderId="32" xfId="2" applyFont="1" applyFill="1" applyBorder="1" applyAlignment="1" applyProtection="1">
      <alignment horizontal="center" vertical="center" wrapText="1"/>
      <protection locked="0"/>
    </xf>
    <xf numFmtId="0" fontId="4" fillId="0" borderId="36" xfId="2" applyFont="1" applyFill="1" applyBorder="1" applyAlignment="1" applyProtection="1">
      <alignment horizontal="center" vertical="center" wrapText="1"/>
      <protection locked="0"/>
    </xf>
    <xf numFmtId="0" fontId="4" fillId="0" borderId="34" xfId="2"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0" fillId="0" borderId="0" xfId="0" applyAlignment="1">
      <alignment horizontal="center" vertical="center" wrapText="1"/>
    </xf>
    <xf numFmtId="0" fontId="4" fillId="0" borderId="32" xfId="11" applyFont="1" applyBorder="1" applyAlignment="1">
      <alignment horizontal="center" vertical="center" wrapText="1"/>
    </xf>
    <xf numFmtId="0" fontId="4" fillId="0" borderId="32" xfId="9" applyFont="1" applyFill="1" applyBorder="1" applyAlignment="1">
      <alignment horizontal="center" vertical="center" wrapText="1"/>
    </xf>
    <xf numFmtId="0" fontId="4" fillId="0" borderId="36" xfId="9" applyFont="1" applyFill="1" applyBorder="1" applyAlignment="1">
      <alignment horizontal="center" vertical="center" wrapText="1"/>
    </xf>
    <xf numFmtId="0" fontId="4" fillId="0" borderId="34" xfId="9" applyFont="1" applyFill="1" applyBorder="1" applyAlignment="1">
      <alignment horizontal="center" vertical="center" wrapText="1"/>
    </xf>
    <xf numFmtId="0" fontId="4" fillId="0" borderId="38" xfId="2" applyFont="1" applyFill="1" applyBorder="1" applyAlignment="1" applyProtection="1">
      <alignment horizontal="center" vertical="center" wrapText="1"/>
      <protection locked="0"/>
    </xf>
    <xf numFmtId="0" fontId="16" fillId="4" borderId="37" xfId="0" applyFont="1" applyFill="1" applyBorder="1" applyAlignment="1">
      <alignment horizontal="center" vertical="center" wrapText="1"/>
    </xf>
    <xf numFmtId="0" fontId="0" fillId="0" borderId="0" xfId="0" applyBorder="1" applyAlignment="1">
      <alignment horizontal="center" vertical="center" wrapText="1"/>
    </xf>
    <xf numFmtId="0" fontId="4" fillId="0" borderId="11"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83" xfId="0" applyFont="1" applyBorder="1" applyAlignment="1">
      <alignment horizontal="center" vertical="center" wrapText="1"/>
    </xf>
    <xf numFmtId="0" fontId="0" fillId="0" borderId="97" xfId="0" applyBorder="1" applyAlignment="1">
      <alignment horizontal="center" vertical="center" wrapText="1"/>
    </xf>
    <xf numFmtId="0" fontId="4" fillId="0" borderId="94" xfId="0" applyFont="1" applyBorder="1" applyAlignment="1">
      <alignment horizontal="left" vertical="center" wrapText="1"/>
    </xf>
    <xf numFmtId="0" fontId="4" fillId="0" borderId="51" xfId="0" applyFont="1" applyFill="1" applyBorder="1" applyAlignment="1">
      <alignment horizontal="center" vertical="center"/>
    </xf>
    <xf numFmtId="0" fontId="4" fillId="0" borderId="108" xfId="0" applyFont="1" applyBorder="1" applyAlignment="1">
      <alignment horizontal="center" vertical="center" wrapText="1"/>
    </xf>
    <xf numFmtId="0" fontId="0" fillId="0" borderId="73" xfId="0" applyBorder="1" applyAlignment="1">
      <alignment horizontal="left" vertical="center" wrapText="1"/>
    </xf>
    <xf numFmtId="0" fontId="0" fillId="0" borderId="73" xfId="0" applyBorder="1" applyAlignment="1">
      <alignment vertical="center" wrapText="1"/>
    </xf>
    <xf numFmtId="0" fontId="0" fillId="0" borderId="36" xfId="0" applyFill="1" applyBorder="1" applyAlignment="1">
      <alignment horizontal="center" vertical="center" wrapText="1"/>
    </xf>
    <xf numFmtId="0" fontId="0" fillId="0" borderId="73" xfId="0" applyBorder="1" applyAlignment="1">
      <alignment horizontal="center" vertical="center" wrapText="1"/>
    </xf>
    <xf numFmtId="0" fontId="0" fillId="0" borderId="32" xfId="0" applyBorder="1" applyAlignment="1">
      <alignment vertical="center" wrapText="1"/>
    </xf>
    <xf numFmtId="0" fontId="0" fillId="0" borderId="32" xfId="0"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0" fontId="0" fillId="0" borderId="0" xfId="0" applyAlignment="1">
      <alignment horizontal="center" wrapText="1"/>
    </xf>
    <xf numFmtId="0" fontId="4" fillId="0" borderId="32" xfId="10" applyFont="1" applyBorder="1" applyAlignment="1">
      <alignment vertical="center" wrapText="1"/>
    </xf>
    <xf numFmtId="0" fontId="4" fillId="0" borderId="32" xfId="10" applyFont="1" applyFill="1" applyBorder="1" applyAlignment="1">
      <alignment vertical="center" wrapText="1"/>
    </xf>
    <xf numFmtId="0" fontId="4" fillId="0" borderId="32" xfId="9" applyFont="1" applyBorder="1" applyAlignment="1">
      <alignment vertical="center" wrapText="1"/>
    </xf>
    <xf numFmtId="0" fontId="4" fillId="0" borderId="36" xfId="9" applyFont="1" applyBorder="1" applyAlignment="1">
      <alignment vertical="center" wrapText="1"/>
    </xf>
    <xf numFmtId="0" fontId="4" fillId="0" borderId="34" xfId="9" applyFont="1" applyBorder="1" applyAlignment="1">
      <alignment vertical="center" wrapText="1"/>
    </xf>
    <xf numFmtId="0" fontId="19" fillId="0" borderId="0" xfId="0" applyFont="1" applyFill="1" applyBorder="1" applyAlignment="1">
      <alignment horizontal="left" vertical="distributed"/>
    </xf>
    <xf numFmtId="4" fontId="15" fillId="8" borderId="41" xfId="0" applyNumberFormat="1" applyFont="1" applyFill="1" applyBorder="1" applyAlignment="1">
      <alignment horizontal="center" vertical="center"/>
    </xf>
    <xf numFmtId="4" fontId="15" fillId="8" borderId="42" xfId="0" applyNumberFormat="1" applyFont="1" applyFill="1" applyBorder="1" applyAlignment="1">
      <alignment horizontal="center" vertical="center"/>
    </xf>
    <xf numFmtId="9" fontId="15" fillId="8" borderId="41" xfId="0" applyNumberFormat="1" applyFont="1" applyFill="1" applyBorder="1" applyAlignment="1">
      <alignment horizontal="center" vertical="center"/>
    </xf>
    <xf numFmtId="9" fontId="15" fillId="8" borderId="42" xfId="0" applyNumberFormat="1" applyFont="1" applyFill="1" applyBorder="1" applyAlignment="1">
      <alignment horizontal="center" vertical="center"/>
    </xf>
    <xf numFmtId="4" fontId="15" fillId="7" borderId="41" xfId="0" applyNumberFormat="1" applyFont="1" applyFill="1" applyBorder="1" applyAlignment="1">
      <alignment horizontal="center" vertical="center"/>
    </xf>
    <xf numFmtId="4" fontId="15" fillId="7" borderId="42" xfId="0" applyNumberFormat="1" applyFont="1" applyFill="1" applyBorder="1" applyAlignment="1">
      <alignment horizontal="center" vertical="center"/>
    </xf>
    <xf numFmtId="4" fontId="15" fillId="9" borderId="41" xfId="0" applyNumberFormat="1" applyFont="1" applyFill="1" applyBorder="1" applyAlignment="1">
      <alignment horizontal="center" vertical="center"/>
    </xf>
    <xf numFmtId="4" fontId="15" fillId="9" borderId="42" xfId="0" applyNumberFormat="1" applyFont="1" applyFill="1" applyBorder="1" applyAlignment="1">
      <alignment horizontal="center" vertical="center"/>
    </xf>
    <xf numFmtId="0" fontId="15" fillId="7" borderId="41" xfId="0" applyFont="1" applyFill="1" applyBorder="1" applyAlignment="1">
      <alignment horizontal="center" vertical="center"/>
    </xf>
    <xf numFmtId="0" fontId="15" fillId="7" borderId="43" xfId="0" applyFont="1" applyFill="1" applyBorder="1" applyAlignment="1">
      <alignment horizontal="center" vertical="center"/>
    </xf>
    <xf numFmtId="0" fontId="4" fillId="9" borderId="41" xfId="0" applyFont="1" applyFill="1" applyBorder="1" applyAlignment="1">
      <alignment horizontal="center" vertical="center" wrapText="1"/>
    </xf>
    <xf numFmtId="0" fontId="4" fillId="9" borderId="43" xfId="0" applyFont="1" applyFill="1" applyBorder="1" applyAlignment="1">
      <alignment horizontal="center" vertical="center" wrapText="1"/>
    </xf>
    <xf numFmtId="0" fontId="15" fillId="8" borderId="41" xfId="0" applyFont="1" applyFill="1" applyBorder="1" applyAlignment="1">
      <alignment horizontal="center" vertical="center"/>
    </xf>
    <xf numFmtId="0" fontId="15" fillId="8" borderId="43" xfId="0" applyFont="1" applyFill="1" applyBorder="1" applyAlignment="1">
      <alignment horizontal="center" vertical="center"/>
    </xf>
    <xf numFmtId="9" fontId="15" fillId="7" borderId="41" xfId="0" applyNumberFormat="1" applyFont="1" applyFill="1" applyBorder="1" applyAlignment="1">
      <alignment horizontal="center" vertical="center"/>
    </xf>
    <xf numFmtId="9" fontId="15" fillId="7" borderId="42" xfId="0" applyNumberFormat="1" applyFont="1" applyFill="1" applyBorder="1" applyAlignment="1">
      <alignment horizontal="center" vertical="center"/>
    </xf>
    <xf numFmtId="0" fontId="15" fillId="9" borderId="42" xfId="0" applyFont="1" applyFill="1" applyBorder="1" applyAlignment="1">
      <alignment horizontal="center" vertical="center"/>
    </xf>
    <xf numFmtId="0" fontId="15" fillId="9" borderId="40" xfId="0" applyFont="1" applyFill="1" applyBorder="1" applyAlignment="1">
      <alignment horizontal="center" vertical="center"/>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7" xfId="0" applyFont="1" applyBorder="1" applyAlignment="1">
      <alignment horizontal="center" vertical="center" wrapText="1"/>
    </xf>
    <xf numFmtId="0" fontId="15" fillId="8" borderId="39" xfId="0" applyFont="1" applyFill="1" applyBorder="1" applyAlignment="1">
      <alignment horizontal="center" vertical="center"/>
    </xf>
    <xf numFmtId="0" fontId="15" fillId="8" borderId="40"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15" fillId="7" borderId="39" xfId="0" applyFont="1" applyFill="1" applyBorder="1" applyAlignment="1">
      <alignment horizontal="center" vertical="center"/>
    </xf>
    <xf numFmtId="0" fontId="15" fillId="7" borderId="40" xfId="0" applyFont="1" applyFill="1" applyBorder="1" applyAlignment="1">
      <alignment horizontal="center" vertical="center"/>
    </xf>
    <xf numFmtId="0" fontId="15" fillId="9" borderId="39"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xf>
    <xf numFmtId="0" fontId="4" fillId="0" borderId="32" xfId="0" applyFont="1" applyBorder="1" applyAlignment="1">
      <alignment horizontal="center" vertical="center"/>
    </xf>
    <xf numFmtId="0" fontId="15" fillId="9" borderId="41" xfId="0" applyFont="1" applyFill="1" applyBorder="1" applyAlignment="1">
      <alignment horizontal="center" vertical="center"/>
    </xf>
    <xf numFmtId="0" fontId="15" fillId="9" borderId="43" xfId="0" applyFont="1" applyFill="1" applyBorder="1" applyAlignment="1">
      <alignment horizontal="center" vertical="center"/>
    </xf>
    <xf numFmtId="0" fontId="15" fillId="8" borderId="41" xfId="0" applyFont="1" applyFill="1" applyBorder="1" applyAlignment="1">
      <alignment horizontal="center" vertical="center" wrapText="1"/>
    </xf>
    <xf numFmtId="0" fontId="15" fillId="8" borderId="43" xfId="0" applyFont="1" applyFill="1" applyBorder="1" applyAlignment="1">
      <alignment horizontal="center" vertical="center" wrapText="1"/>
    </xf>
    <xf numFmtId="4" fontId="15" fillId="8" borderId="40" xfId="0" applyNumberFormat="1" applyFont="1" applyFill="1" applyBorder="1" applyAlignment="1">
      <alignment horizontal="center" vertical="center"/>
    </xf>
    <xf numFmtId="0" fontId="15" fillId="8" borderId="4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15" fillId="8" borderId="42"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6" xfId="2" applyFont="1" applyFill="1" applyBorder="1" applyAlignment="1" applyProtection="1">
      <alignment horizontal="center" vertical="center" wrapText="1" readingOrder="1"/>
      <protection locked="0"/>
    </xf>
    <xf numFmtId="0" fontId="4" fillId="0" borderId="45" xfId="2" applyFont="1" applyFill="1" applyBorder="1" applyAlignment="1" applyProtection="1">
      <alignment horizontal="center" vertical="center" wrapText="1" readingOrder="1"/>
      <protection locked="0"/>
    </xf>
    <xf numFmtId="0" fontId="4" fillId="0" borderId="37" xfId="2" applyFont="1" applyFill="1" applyBorder="1" applyAlignment="1" applyProtection="1">
      <alignment horizontal="center" vertical="center" wrapText="1" readingOrder="1"/>
      <protection locked="0"/>
    </xf>
    <xf numFmtId="0" fontId="15" fillId="8" borderId="42" xfId="2" applyFont="1" applyFill="1" applyBorder="1" applyAlignment="1" applyProtection="1">
      <alignment horizontal="center" vertical="center" wrapText="1" readingOrder="1"/>
      <protection locked="0"/>
    </xf>
    <xf numFmtId="0" fontId="15" fillId="8" borderId="40" xfId="2" applyFont="1" applyFill="1" applyBorder="1" applyAlignment="1" applyProtection="1">
      <alignment horizontal="center" vertical="center" wrapText="1" readingOrder="1"/>
      <protection locked="0"/>
    </xf>
    <xf numFmtId="0" fontId="4" fillId="0" borderId="4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6" xfId="2" applyFont="1" applyFill="1" applyBorder="1" applyAlignment="1" applyProtection="1">
      <alignment horizontal="center" vertical="center" wrapText="1" readingOrder="1"/>
      <protection locked="0"/>
    </xf>
    <xf numFmtId="0" fontId="4" fillId="0" borderId="51" xfId="2" applyFont="1" applyFill="1" applyBorder="1" applyAlignment="1" applyProtection="1">
      <alignment horizontal="center" vertical="center" wrapText="1" readingOrder="1"/>
      <protection locked="0"/>
    </xf>
    <xf numFmtId="0" fontId="4" fillId="0" borderId="52" xfId="2" applyFont="1" applyFill="1" applyBorder="1" applyAlignment="1" applyProtection="1">
      <alignment horizontal="center" vertical="center" wrapText="1" readingOrder="1"/>
      <protection locked="0"/>
    </xf>
    <xf numFmtId="0" fontId="4" fillId="0" borderId="53" xfId="2" applyFont="1" applyFill="1" applyBorder="1" applyAlignment="1" applyProtection="1">
      <alignment horizontal="center" vertical="center" wrapText="1" readingOrder="1"/>
      <protection locked="0"/>
    </xf>
    <xf numFmtId="0" fontId="15" fillId="8" borderId="39" xfId="0" applyFont="1" applyFill="1" applyBorder="1" applyAlignment="1">
      <alignment horizontal="center" vertical="center" wrapText="1"/>
    </xf>
    <xf numFmtId="0" fontId="15" fillId="8" borderId="24"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18"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5" fillId="7" borderId="42" xfId="0" applyFont="1" applyFill="1" applyBorder="1" applyAlignment="1">
      <alignment horizontal="center" vertical="center"/>
    </xf>
    <xf numFmtId="0" fontId="15" fillId="10" borderId="41" xfId="0" applyFont="1" applyFill="1" applyBorder="1" applyAlignment="1">
      <alignment horizontal="center" vertical="center"/>
    </xf>
    <xf numFmtId="0" fontId="15" fillId="10" borderId="43" xfId="0" applyFont="1" applyFill="1" applyBorder="1" applyAlignment="1">
      <alignment horizontal="center" vertical="center"/>
    </xf>
    <xf numFmtId="0" fontId="15" fillId="10" borderId="42"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8" xfId="0" applyFont="1" applyFill="1" applyBorder="1" applyAlignment="1">
      <alignment horizontal="center" vertical="center" wrapText="1"/>
    </xf>
    <xf numFmtId="43" fontId="4" fillId="0" borderId="46" xfId="13" applyFont="1" applyBorder="1" applyAlignment="1">
      <alignment horizontal="center" vertical="center"/>
    </xf>
    <xf numFmtId="43" fontId="4" fillId="0" borderId="45" xfId="13" applyFont="1" applyBorder="1" applyAlignment="1">
      <alignment horizontal="center" vertical="center"/>
    </xf>
    <xf numFmtId="43" fontId="4" fillId="0" borderId="37" xfId="13"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37" xfId="0" applyFont="1" applyBorder="1" applyAlignment="1">
      <alignment horizontal="center" vertical="center"/>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8" xfId="2" applyFont="1" applyFill="1" applyBorder="1" applyAlignment="1" applyProtection="1">
      <alignment horizontal="center" vertical="center" wrapText="1" readingOrder="1"/>
      <protection locked="0"/>
    </xf>
    <xf numFmtId="0" fontId="4" fillId="0" borderId="36" xfId="2" applyFont="1" applyFill="1" applyBorder="1" applyAlignment="1" applyProtection="1">
      <alignment horizontal="center" vertical="center" wrapText="1" readingOrder="1"/>
      <protection locked="0"/>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51" xfId="0" applyFont="1" applyBorder="1" applyAlignment="1">
      <alignment vertical="center" wrapText="1"/>
    </xf>
    <xf numFmtId="0" fontId="4" fillId="0" borderId="38" xfId="0" applyFont="1" applyBorder="1" applyAlignment="1">
      <alignment horizontal="center" vertical="center"/>
    </xf>
  </cellXfs>
  <cellStyles count="14">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2" xfId="7"/>
    <cellStyle name="Percentagem 3" xfId="8"/>
    <cellStyle name="Vírgula" xfId="13" builtinId="3"/>
  </cellStyles>
  <dxfs count="0"/>
  <tableStyles count="0" defaultTableStyle="TableStyleMedium2" defaultPivotStyle="PivotStyleLight16"/>
  <colors>
    <mruColors>
      <color rgb="FFDAEEF3"/>
      <color rgb="FF16365C"/>
      <color rgb="FFDCE6F1"/>
      <color rgb="FFB8CCE4"/>
      <color rgb="FF0070C0"/>
      <color rgb="FFFF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120427</xdr:rowOff>
    </xdr:from>
    <xdr:to>
      <xdr:col>8</xdr:col>
      <xdr:colOff>1535113</xdr:colOff>
      <xdr:row>8</xdr:row>
      <xdr:rowOff>59815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1674" y="287115"/>
          <a:ext cx="2975769" cy="1332419"/>
        </a:xfrm>
        <a:prstGeom prst="rect">
          <a:avLst/>
        </a:prstGeom>
      </xdr:spPr>
    </xdr:pic>
    <xdr:clientData/>
  </xdr:twoCellAnchor>
  <xdr:twoCellAnchor editAs="oneCell">
    <xdr:from>
      <xdr:col>8</xdr:col>
      <xdr:colOff>1787524</xdr:colOff>
      <xdr:row>2</xdr:row>
      <xdr:rowOff>149420</xdr:rowOff>
    </xdr:from>
    <xdr:to>
      <xdr:col>11</xdr:col>
      <xdr:colOff>539750</xdr:colOff>
      <xdr:row>7</xdr:row>
      <xdr:rowOff>274862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11</xdr:col>
      <xdr:colOff>446304</xdr:colOff>
      <xdr:row>3</xdr:row>
      <xdr:rowOff>23781</xdr:rowOff>
    </xdr:from>
    <xdr:to>
      <xdr:col>13</xdr:col>
      <xdr:colOff>705419</xdr:colOff>
      <xdr:row>7</xdr:row>
      <xdr:rowOff>277131</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22804" y="500031"/>
          <a:ext cx="3751047"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934"/>
  <sheetViews>
    <sheetView tabSelected="1" zoomScale="80" zoomScaleNormal="80" workbookViewId="0"/>
  </sheetViews>
  <sheetFormatPr defaultRowHeight="13.2" x14ac:dyDescent="0.25"/>
  <cols>
    <col min="2" max="2" width="7.33203125" bestFit="1" customWidth="1"/>
    <col min="3" max="3" width="8.5546875" bestFit="1" customWidth="1"/>
    <col min="4" max="4" width="17.109375" customWidth="1"/>
    <col min="5" max="5" width="19.44140625" customWidth="1"/>
    <col min="6" max="6" width="18.5546875" style="3" customWidth="1"/>
    <col min="7" max="7" width="27.44140625" style="389" customWidth="1"/>
    <col min="8" max="8" width="21.5546875" style="389" customWidth="1"/>
    <col min="9" max="9" width="27.33203125" style="474" customWidth="1"/>
    <col min="10" max="10" width="17" style="3" customWidth="1"/>
    <col min="11" max="11" width="25.5546875" style="3" customWidth="1"/>
    <col min="12" max="12" width="32.88671875" style="497" customWidth="1"/>
    <col min="13" max="13" width="19.44140625" style="7" customWidth="1"/>
    <col min="14" max="14" width="18.109375" style="3" customWidth="1"/>
    <col min="15" max="15" width="13.5546875" style="3" customWidth="1"/>
    <col min="16" max="16" width="15.33203125" style="3" customWidth="1"/>
    <col min="17" max="17" width="21.44140625" style="3" customWidth="1"/>
    <col min="18" max="18" width="20.6640625" style="3" customWidth="1"/>
    <col min="19" max="19" width="11" style="3" customWidth="1"/>
    <col min="20" max="20" width="21.33203125" style="3" customWidth="1"/>
  </cols>
  <sheetData>
    <row r="4" spans="2:20" ht="15" customHeight="1" x14ac:dyDescent="0.3">
      <c r="P4" s="4"/>
      <c r="R4" s="5"/>
    </row>
    <row r="5" spans="2:20" ht="15" customHeight="1" x14ac:dyDescent="0.3">
      <c r="P5" s="4"/>
      <c r="R5" s="5"/>
    </row>
    <row r="6" spans="2:20" ht="15" customHeight="1" x14ac:dyDescent="0.3">
      <c r="P6" s="4"/>
      <c r="R6" s="5"/>
    </row>
    <row r="7" spans="2:20" ht="15" customHeight="1" x14ac:dyDescent="0.3">
      <c r="P7" s="4"/>
      <c r="R7" s="5"/>
    </row>
    <row r="8" spans="2:20" ht="23.25" customHeight="1" x14ac:dyDescent="0.3">
      <c r="B8" s="2"/>
      <c r="C8" s="2"/>
      <c r="D8" s="2"/>
      <c r="E8" s="2"/>
      <c r="F8" s="10"/>
      <c r="P8" s="4"/>
      <c r="R8" s="5"/>
    </row>
    <row r="9" spans="2:20" ht="21" x14ac:dyDescent="0.4">
      <c r="B9" s="2"/>
      <c r="C9" s="2"/>
      <c r="D9" s="2"/>
      <c r="E9" s="2"/>
      <c r="F9" s="10"/>
      <c r="G9" s="412"/>
      <c r="P9" s="4"/>
      <c r="R9" s="8"/>
    </row>
    <row r="10" spans="2:20" ht="15" customHeight="1" x14ac:dyDescent="0.3">
      <c r="D10" s="2" t="s">
        <v>3003</v>
      </c>
      <c r="E10" s="2"/>
      <c r="F10" s="10"/>
      <c r="G10" s="413"/>
      <c r="H10" s="390"/>
      <c r="R10" s="4"/>
    </row>
    <row r="11" spans="2:20" ht="24.75" customHeight="1" x14ac:dyDescent="0.35">
      <c r="D11" s="2" t="s">
        <v>3008</v>
      </c>
      <c r="E11" s="2"/>
      <c r="F11" s="10"/>
      <c r="G11" s="503"/>
      <c r="H11" s="390"/>
      <c r="R11" s="4"/>
      <c r="T11" s="31" t="s">
        <v>244</v>
      </c>
    </row>
    <row r="12" spans="2:20" ht="13.5" customHeight="1" thickBot="1" x14ac:dyDescent="0.3">
      <c r="R12" s="5"/>
    </row>
    <row r="13" spans="2:20" s="1" customFormat="1" ht="28.8" x14ac:dyDescent="0.25">
      <c r="B13" s="48"/>
      <c r="C13" s="49"/>
      <c r="D13" s="527" t="s">
        <v>243</v>
      </c>
      <c r="E13" s="528"/>
      <c r="F13" s="528"/>
      <c r="G13" s="528"/>
      <c r="H13" s="528"/>
      <c r="I13" s="528"/>
      <c r="J13" s="528"/>
      <c r="K13" s="528"/>
      <c r="L13" s="528"/>
      <c r="M13" s="528"/>
      <c r="N13" s="528"/>
      <c r="O13" s="528"/>
      <c r="P13" s="528"/>
      <c r="Q13" s="528"/>
      <c r="R13" s="528"/>
      <c r="S13" s="528"/>
      <c r="T13" s="528"/>
    </row>
    <row r="14" spans="2:20" s="1" customFormat="1" ht="106.5" customHeight="1" thickBot="1" x14ac:dyDescent="0.3">
      <c r="B14" s="592" t="s">
        <v>597</v>
      </c>
      <c r="C14" s="593"/>
      <c r="D14" s="50" t="s">
        <v>242</v>
      </c>
      <c r="E14" s="51" t="s">
        <v>241</v>
      </c>
      <c r="F14" s="51" t="s">
        <v>280</v>
      </c>
      <c r="G14" s="51" t="s">
        <v>240</v>
      </c>
      <c r="H14" s="381" t="s">
        <v>239</v>
      </c>
      <c r="I14" s="51" t="s">
        <v>245</v>
      </c>
      <c r="J14" s="51" t="s">
        <v>491</v>
      </c>
      <c r="K14" s="51" t="s">
        <v>492</v>
      </c>
      <c r="L14" s="51" t="s">
        <v>379</v>
      </c>
      <c r="M14" s="51" t="s">
        <v>681</v>
      </c>
      <c r="N14" s="51" t="s">
        <v>255</v>
      </c>
      <c r="O14" s="51" t="s">
        <v>932</v>
      </c>
      <c r="P14" s="51" t="s">
        <v>378</v>
      </c>
      <c r="Q14" s="52" t="s">
        <v>237</v>
      </c>
      <c r="R14" s="51" t="s">
        <v>931</v>
      </c>
      <c r="S14" s="51" t="s">
        <v>254</v>
      </c>
      <c r="T14" s="51" t="s">
        <v>490</v>
      </c>
    </row>
    <row r="15" spans="2:20" s="1" customFormat="1" ht="90" customHeight="1" x14ac:dyDescent="0.25">
      <c r="B15" s="594" t="s">
        <v>598</v>
      </c>
      <c r="C15" s="595"/>
      <c r="D15" s="539" t="s">
        <v>1616</v>
      </c>
      <c r="E15" s="522" t="s">
        <v>1003</v>
      </c>
      <c r="F15" s="326" t="s">
        <v>1794</v>
      </c>
      <c r="G15" s="339" t="s">
        <v>1230</v>
      </c>
      <c r="H15" s="391" t="s">
        <v>617</v>
      </c>
      <c r="I15" s="451" t="s">
        <v>991</v>
      </c>
      <c r="J15" s="140" t="s">
        <v>395</v>
      </c>
      <c r="K15" s="140" t="s">
        <v>616</v>
      </c>
      <c r="L15" s="391" t="s">
        <v>617</v>
      </c>
      <c r="M15" s="411" t="s">
        <v>375</v>
      </c>
      <c r="N15" s="428">
        <v>42590</v>
      </c>
      <c r="O15" s="428">
        <v>42744</v>
      </c>
      <c r="P15" s="428">
        <v>43838</v>
      </c>
      <c r="Q15" s="117">
        <v>228059.77</v>
      </c>
      <c r="R15" s="54">
        <v>0.50000002192407722</v>
      </c>
      <c r="S15" s="53" t="s">
        <v>279</v>
      </c>
      <c r="T15" s="53">
        <v>114029.89</v>
      </c>
    </row>
    <row r="16" spans="2:20" s="1" customFormat="1" ht="90" customHeight="1" x14ac:dyDescent="0.25">
      <c r="B16" s="596"/>
      <c r="C16" s="536"/>
      <c r="D16" s="530"/>
      <c r="E16" s="523"/>
      <c r="F16" s="327" t="s">
        <v>1794</v>
      </c>
      <c r="G16" s="340" t="s">
        <v>1231</v>
      </c>
      <c r="H16" s="107" t="s">
        <v>615</v>
      </c>
      <c r="I16" s="452" t="s">
        <v>992</v>
      </c>
      <c r="J16" s="141" t="s">
        <v>395</v>
      </c>
      <c r="K16" s="141" t="s">
        <v>616</v>
      </c>
      <c r="L16" s="107" t="s">
        <v>615</v>
      </c>
      <c r="M16" s="405" t="s">
        <v>375</v>
      </c>
      <c r="N16" s="262">
        <v>42590</v>
      </c>
      <c r="O16" s="262">
        <v>42675</v>
      </c>
      <c r="P16" s="262">
        <v>43769</v>
      </c>
      <c r="Q16" s="115">
        <v>217311.23</v>
      </c>
      <c r="R16" s="56">
        <v>0.5000000230084749</v>
      </c>
      <c r="S16" s="55" t="s">
        <v>279</v>
      </c>
      <c r="T16" s="55">
        <v>108655.62</v>
      </c>
    </row>
    <row r="17" spans="2:20" s="1" customFormat="1" ht="101.25" customHeight="1" x14ac:dyDescent="0.25">
      <c r="B17" s="596"/>
      <c r="C17" s="536"/>
      <c r="D17" s="530"/>
      <c r="E17" s="523"/>
      <c r="F17" s="327" t="s">
        <v>1795</v>
      </c>
      <c r="G17" s="340" t="s">
        <v>2340</v>
      </c>
      <c r="H17" s="107" t="s">
        <v>1377</v>
      </c>
      <c r="I17" s="452" t="s">
        <v>1378</v>
      </c>
      <c r="J17" s="141" t="s">
        <v>395</v>
      </c>
      <c r="K17" s="141" t="s">
        <v>616</v>
      </c>
      <c r="L17" s="107" t="s">
        <v>1377</v>
      </c>
      <c r="M17" s="396" t="s">
        <v>2263</v>
      </c>
      <c r="N17" s="262">
        <v>42936</v>
      </c>
      <c r="O17" s="262">
        <v>42979</v>
      </c>
      <c r="P17" s="262">
        <v>44073</v>
      </c>
      <c r="Q17" s="115">
        <v>529457.18000000005</v>
      </c>
      <c r="R17" s="56">
        <v>0.62</v>
      </c>
      <c r="S17" s="55" t="s">
        <v>279</v>
      </c>
      <c r="T17" s="55">
        <v>328263.45</v>
      </c>
    </row>
    <row r="18" spans="2:20" s="1" customFormat="1" ht="90" customHeight="1" x14ac:dyDescent="0.25">
      <c r="B18" s="596"/>
      <c r="C18" s="536"/>
      <c r="D18" s="530"/>
      <c r="E18" s="523"/>
      <c r="F18" s="327" t="s">
        <v>1795</v>
      </c>
      <c r="G18" s="340" t="s">
        <v>1232</v>
      </c>
      <c r="H18" s="107" t="s">
        <v>993</v>
      </c>
      <c r="I18" s="452" t="s">
        <v>998</v>
      </c>
      <c r="J18" s="141" t="s">
        <v>395</v>
      </c>
      <c r="K18" s="141" t="s">
        <v>616</v>
      </c>
      <c r="L18" s="107" t="s">
        <v>993</v>
      </c>
      <c r="M18" s="396" t="s">
        <v>2290</v>
      </c>
      <c r="N18" s="262">
        <v>42810</v>
      </c>
      <c r="O18" s="262">
        <v>42856</v>
      </c>
      <c r="P18" s="262">
        <v>43950</v>
      </c>
      <c r="Q18" s="115">
        <v>8226111</v>
      </c>
      <c r="R18" s="56">
        <v>0.62</v>
      </c>
      <c r="S18" s="55" t="s">
        <v>279</v>
      </c>
      <c r="T18" s="55">
        <v>5100188.82</v>
      </c>
    </row>
    <row r="19" spans="2:20" s="1" customFormat="1" ht="90" customHeight="1" x14ac:dyDescent="0.25">
      <c r="B19" s="596"/>
      <c r="C19" s="536"/>
      <c r="D19" s="530"/>
      <c r="E19" s="523"/>
      <c r="F19" s="327" t="s">
        <v>1795</v>
      </c>
      <c r="G19" s="340" t="s">
        <v>1233</v>
      </c>
      <c r="H19" s="107" t="s">
        <v>994</v>
      </c>
      <c r="I19" s="452" t="s">
        <v>999</v>
      </c>
      <c r="J19" s="141" t="s">
        <v>395</v>
      </c>
      <c r="K19" s="141" t="s">
        <v>616</v>
      </c>
      <c r="L19" s="107" t="s">
        <v>994</v>
      </c>
      <c r="M19" s="396" t="s">
        <v>2291</v>
      </c>
      <c r="N19" s="262">
        <v>42810</v>
      </c>
      <c r="O19" s="262">
        <v>42887</v>
      </c>
      <c r="P19" s="262">
        <v>43981</v>
      </c>
      <c r="Q19" s="115">
        <v>311811</v>
      </c>
      <c r="R19" s="56">
        <v>0.62</v>
      </c>
      <c r="S19" s="55" t="s">
        <v>279</v>
      </c>
      <c r="T19" s="55">
        <v>193322.82</v>
      </c>
    </row>
    <row r="20" spans="2:20" s="1" customFormat="1" ht="90" customHeight="1" x14ac:dyDescent="0.25">
      <c r="B20" s="596"/>
      <c r="C20" s="536"/>
      <c r="D20" s="530"/>
      <c r="E20" s="523"/>
      <c r="F20" s="327" t="s">
        <v>1795</v>
      </c>
      <c r="G20" s="340" t="s">
        <v>1234</v>
      </c>
      <c r="H20" s="107" t="s">
        <v>995</v>
      </c>
      <c r="I20" s="452" t="s">
        <v>1000</v>
      </c>
      <c r="J20" s="141" t="s">
        <v>395</v>
      </c>
      <c r="K20" s="141" t="s">
        <v>616</v>
      </c>
      <c r="L20" s="107" t="s">
        <v>995</v>
      </c>
      <c r="M20" s="396" t="s">
        <v>2292</v>
      </c>
      <c r="N20" s="262">
        <v>42810</v>
      </c>
      <c r="O20" s="262">
        <v>42917</v>
      </c>
      <c r="P20" s="262">
        <v>44011</v>
      </c>
      <c r="Q20" s="115">
        <v>1235671.33</v>
      </c>
      <c r="R20" s="56">
        <v>0.62000000343349471</v>
      </c>
      <c r="S20" s="55" t="s">
        <v>279</v>
      </c>
      <c r="T20" s="55">
        <v>766116.23</v>
      </c>
    </row>
    <row r="21" spans="2:20" s="1" customFormat="1" ht="90" customHeight="1" x14ac:dyDescent="0.25">
      <c r="B21" s="596"/>
      <c r="C21" s="536"/>
      <c r="D21" s="530"/>
      <c r="E21" s="523"/>
      <c r="F21" s="327" t="s">
        <v>1795</v>
      </c>
      <c r="G21" s="340" t="s">
        <v>1235</v>
      </c>
      <c r="H21" s="107" t="s">
        <v>996</v>
      </c>
      <c r="I21" s="452" t="s">
        <v>1001</v>
      </c>
      <c r="J21" s="141" t="s">
        <v>395</v>
      </c>
      <c r="K21" s="141" t="s">
        <v>616</v>
      </c>
      <c r="L21" s="107" t="s">
        <v>996</v>
      </c>
      <c r="M21" s="396" t="s">
        <v>2289</v>
      </c>
      <c r="N21" s="262">
        <v>42810</v>
      </c>
      <c r="O21" s="262">
        <v>42887</v>
      </c>
      <c r="P21" s="262">
        <v>43981</v>
      </c>
      <c r="Q21" s="115">
        <v>147460</v>
      </c>
      <c r="R21" s="56">
        <v>0.62</v>
      </c>
      <c r="S21" s="55" t="s">
        <v>279</v>
      </c>
      <c r="T21" s="55">
        <v>91425.2</v>
      </c>
    </row>
    <row r="22" spans="2:20" s="1" customFormat="1" ht="90" customHeight="1" x14ac:dyDescent="0.25">
      <c r="B22" s="596"/>
      <c r="C22" s="536"/>
      <c r="D22" s="530"/>
      <c r="E22" s="523"/>
      <c r="F22" s="327" t="s">
        <v>1795</v>
      </c>
      <c r="G22" s="340" t="s">
        <v>1236</v>
      </c>
      <c r="H22" s="107" t="s">
        <v>997</v>
      </c>
      <c r="I22" s="452" t="s">
        <v>1002</v>
      </c>
      <c r="J22" s="141" t="s">
        <v>395</v>
      </c>
      <c r="K22" s="141" t="s">
        <v>616</v>
      </c>
      <c r="L22" s="107" t="s">
        <v>997</v>
      </c>
      <c r="M22" s="396" t="s">
        <v>2288</v>
      </c>
      <c r="N22" s="262">
        <v>42810</v>
      </c>
      <c r="O22" s="262">
        <v>42905</v>
      </c>
      <c r="P22" s="262">
        <v>43999</v>
      </c>
      <c r="Q22" s="115">
        <v>128207.08</v>
      </c>
      <c r="R22" s="56">
        <v>0.62000000311995251</v>
      </c>
      <c r="S22" s="55" t="s">
        <v>279</v>
      </c>
      <c r="T22" s="55">
        <v>79488.39</v>
      </c>
    </row>
    <row r="23" spans="2:20" s="1" customFormat="1" ht="90" customHeight="1" x14ac:dyDescent="0.25">
      <c r="B23" s="596"/>
      <c r="C23" s="536"/>
      <c r="D23" s="530"/>
      <c r="E23" s="523"/>
      <c r="F23" s="327" t="s">
        <v>1796</v>
      </c>
      <c r="G23" s="340" t="s">
        <v>901</v>
      </c>
      <c r="H23" s="107" t="s">
        <v>1379</v>
      </c>
      <c r="I23" s="452" t="s">
        <v>1380</v>
      </c>
      <c r="J23" s="141" t="s">
        <v>395</v>
      </c>
      <c r="K23" s="141" t="s">
        <v>616</v>
      </c>
      <c r="L23" s="107" t="s">
        <v>1379</v>
      </c>
      <c r="M23" s="396" t="s">
        <v>2287</v>
      </c>
      <c r="N23" s="262">
        <v>42948</v>
      </c>
      <c r="O23" s="262">
        <v>43009</v>
      </c>
      <c r="P23" s="262">
        <v>43740</v>
      </c>
      <c r="Q23" s="115">
        <v>127051.37</v>
      </c>
      <c r="R23" s="56">
        <v>0.4</v>
      </c>
      <c r="S23" s="55" t="s">
        <v>279</v>
      </c>
      <c r="T23" s="55">
        <v>50820.55</v>
      </c>
    </row>
    <row r="24" spans="2:20" s="1" customFormat="1" ht="90" customHeight="1" x14ac:dyDescent="0.25">
      <c r="B24" s="596"/>
      <c r="C24" s="536"/>
      <c r="D24" s="530"/>
      <c r="E24" s="523"/>
      <c r="F24" s="327" t="s">
        <v>1796</v>
      </c>
      <c r="G24" s="340" t="s">
        <v>2341</v>
      </c>
      <c r="H24" s="107" t="s">
        <v>1516</v>
      </c>
      <c r="I24" s="452" t="s">
        <v>1517</v>
      </c>
      <c r="J24" s="141" t="s">
        <v>395</v>
      </c>
      <c r="K24" s="141" t="s">
        <v>616</v>
      </c>
      <c r="L24" s="107" t="s">
        <v>1516</v>
      </c>
      <c r="M24" s="396" t="s">
        <v>2286</v>
      </c>
      <c r="N24" s="262">
        <v>43000</v>
      </c>
      <c r="O24" s="262">
        <v>43102</v>
      </c>
      <c r="P24" s="262">
        <v>43650</v>
      </c>
      <c r="Q24" s="115">
        <v>28299.09</v>
      </c>
      <c r="R24" s="56">
        <v>0.4</v>
      </c>
      <c r="S24" s="55" t="s">
        <v>279</v>
      </c>
      <c r="T24" s="55">
        <v>11319.64</v>
      </c>
    </row>
    <row r="25" spans="2:20" s="1" customFormat="1" ht="138.75" customHeight="1" x14ac:dyDescent="0.25">
      <c r="B25" s="596"/>
      <c r="C25" s="536"/>
      <c r="D25" s="530"/>
      <c r="E25" s="523"/>
      <c r="F25" s="328" t="s">
        <v>1797</v>
      </c>
      <c r="G25" s="341" t="s">
        <v>1229</v>
      </c>
      <c r="H25" s="70" t="s">
        <v>1466</v>
      </c>
      <c r="I25" s="456" t="s">
        <v>1467</v>
      </c>
      <c r="J25" s="142" t="s">
        <v>395</v>
      </c>
      <c r="K25" s="142" t="s">
        <v>616</v>
      </c>
      <c r="L25" s="70"/>
      <c r="M25" s="426" t="s">
        <v>2285</v>
      </c>
      <c r="N25" s="262">
        <v>42964</v>
      </c>
      <c r="O25" s="262">
        <v>43009</v>
      </c>
      <c r="P25" s="262">
        <v>44104</v>
      </c>
      <c r="Q25" s="116">
        <v>396800</v>
      </c>
      <c r="R25" s="68">
        <v>0.4</v>
      </c>
      <c r="S25" s="67" t="s">
        <v>279</v>
      </c>
      <c r="T25" s="67">
        <v>158720</v>
      </c>
    </row>
    <row r="26" spans="2:20" s="1" customFormat="1" ht="126.75" customHeight="1" x14ac:dyDescent="0.25">
      <c r="B26" s="596"/>
      <c r="C26" s="536"/>
      <c r="D26" s="530"/>
      <c r="E26" s="523"/>
      <c r="F26" s="317" t="s">
        <v>1903</v>
      </c>
      <c r="G26" s="340" t="s">
        <v>901</v>
      </c>
      <c r="H26" s="107" t="s">
        <v>1904</v>
      </c>
      <c r="I26" s="452" t="s">
        <v>1905</v>
      </c>
      <c r="J26" s="141" t="s">
        <v>395</v>
      </c>
      <c r="K26" s="141" t="s">
        <v>616</v>
      </c>
      <c r="L26" s="107"/>
      <c r="M26" s="396" t="s">
        <v>13</v>
      </c>
      <c r="N26" s="262">
        <v>43187</v>
      </c>
      <c r="O26" s="262">
        <v>43282</v>
      </c>
      <c r="P26" s="262">
        <v>44377</v>
      </c>
      <c r="Q26" s="115">
        <v>239827.12</v>
      </c>
      <c r="R26" s="56">
        <v>0.4</v>
      </c>
      <c r="S26" s="55" t="s">
        <v>279</v>
      </c>
      <c r="T26" s="55">
        <v>95930.85</v>
      </c>
    </row>
    <row r="27" spans="2:20" s="1" customFormat="1" ht="126.75" customHeight="1" x14ac:dyDescent="0.25">
      <c r="B27" s="596"/>
      <c r="C27" s="536"/>
      <c r="D27" s="530"/>
      <c r="E27" s="523"/>
      <c r="F27" s="317" t="s">
        <v>1903</v>
      </c>
      <c r="G27" s="340" t="s">
        <v>901</v>
      </c>
      <c r="H27" s="107" t="s">
        <v>1906</v>
      </c>
      <c r="I27" s="452" t="s">
        <v>1907</v>
      </c>
      <c r="J27" s="141" t="s">
        <v>395</v>
      </c>
      <c r="K27" s="141" t="s">
        <v>616</v>
      </c>
      <c r="L27" s="107"/>
      <c r="M27" s="396" t="s">
        <v>13</v>
      </c>
      <c r="N27" s="262">
        <v>43187</v>
      </c>
      <c r="O27" s="262">
        <v>43286</v>
      </c>
      <c r="P27" s="262">
        <v>44381</v>
      </c>
      <c r="Q27" s="115">
        <v>239947.67</v>
      </c>
      <c r="R27" s="56">
        <v>0.4</v>
      </c>
      <c r="S27" s="55" t="s">
        <v>279</v>
      </c>
      <c r="T27" s="55">
        <v>95979.07</v>
      </c>
    </row>
    <row r="28" spans="2:20" s="1" customFormat="1" ht="126.75" customHeight="1" x14ac:dyDescent="0.25">
      <c r="B28" s="596"/>
      <c r="C28" s="536"/>
      <c r="D28" s="530"/>
      <c r="E28" s="523"/>
      <c r="F28" s="317" t="s">
        <v>1903</v>
      </c>
      <c r="G28" s="340" t="s">
        <v>2342</v>
      </c>
      <c r="H28" s="107" t="s">
        <v>2047</v>
      </c>
      <c r="I28" s="452" t="s">
        <v>2048</v>
      </c>
      <c r="J28" s="141" t="s">
        <v>395</v>
      </c>
      <c r="K28" s="141" t="s">
        <v>616</v>
      </c>
      <c r="L28" s="107"/>
      <c r="M28" s="396" t="s">
        <v>2284</v>
      </c>
      <c r="N28" s="262">
        <v>43293</v>
      </c>
      <c r="O28" s="262">
        <v>43388</v>
      </c>
      <c r="P28" s="262">
        <v>44483</v>
      </c>
      <c r="Q28" s="115">
        <v>8125</v>
      </c>
      <c r="R28" s="56">
        <v>0.4</v>
      </c>
      <c r="S28" s="55" t="s">
        <v>279</v>
      </c>
      <c r="T28" s="55">
        <v>3250</v>
      </c>
    </row>
    <row r="29" spans="2:20" s="1" customFormat="1" ht="126.75" customHeight="1" x14ac:dyDescent="0.25">
      <c r="B29" s="596"/>
      <c r="C29" s="536"/>
      <c r="D29" s="530"/>
      <c r="E29" s="523"/>
      <c r="F29" s="317" t="s">
        <v>1903</v>
      </c>
      <c r="G29" s="340" t="s">
        <v>2342</v>
      </c>
      <c r="H29" s="107" t="s">
        <v>2049</v>
      </c>
      <c r="I29" s="452" t="s">
        <v>2050</v>
      </c>
      <c r="J29" s="141" t="s">
        <v>395</v>
      </c>
      <c r="K29" s="141" t="s">
        <v>616</v>
      </c>
      <c r="L29" s="107"/>
      <c r="M29" s="396" t="s">
        <v>2283</v>
      </c>
      <c r="N29" s="262">
        <v>43293</v>
      </c>
      <c r="O29" s="262">
        <v>43388</v>
      </c>
      <c r="P29" s="262">
        <v>44483</v>
      </c>
      <c r="Q29" s="115">
        <v>8750</v>
      </c>
      <c r="R29" s="56">
        <v>0.4</v>
      </c>
      <c r="S29" s="55" t="s">
        <v>279</v>
      </c>
      <c r="T29" s="55">
        <v>3500</v>
      </c>
    </row>
    <row r="30" spans="2:20" s="1" customFormat="1" ht="126.75" customHeight="1" x14ac:dyDescent="0.25">
      <c r="B30" s="596"/>
      <c r="C30" s="536"/>
      <c r="D30" s="530"/>
      <c r="E30" s="523"/>
      <c r="F30" s="317" t="s">
        <v>1903</v>
      </c>
      <c r="G30" s="340" t="s">
        <v>901</v>
      </c>
      <c r="H30" s="107" t="s">
        <v>2051</v>
      </c>
      <c r="I30" s="452" t="s">
        <v>2052</v>
      </c>
      <c r="J30" s="141" t="s">
        <v>395</v>
      </c>
      <c r="K30" s="141" t="s">
        <v>616</v>
      </c>
      <c r="L30" s="107"/>
      <c r="M30" s="396" t="s">
        <v>2282</v>
      </c>
      <c r="N30" s="262">
        <v>43278</v>
      </c>
      <c r="O30" s="262">
        <v>43372</v>
      </c>
      <c r="P30" s="262">
        <v>44467</v>
      </c>
      <c r="Q30" s="115">
        <v>212946.42</v>
      </c>
      <c r="R30" s="56">
        <v>0.4</v>
      </c>
      <c r="S30" s="55" t="s">
        <v>279</v>
      </c>
      <c r="T30" s="55">
        <v>85178.57</v>
      </c>
    </row>
    <row r="31" spans="2:20" s="1" customFormat="1" ht="126.75" customHeight="1" x14ac:dyDescent="0.25">
      <c r="B31" s="596"/>
      <c r="C31" s="536"/>
      <c r="D31" s="530"/>
      <c r="E31" s="523"/>
      <c r="F31" s="317" t="s">
        <v>1903</v>
      </c>
      <c r="G31" s="340" t="s">
        <v>1232</v>
      </c>
      <c r="H31" s="107" t="s">
        <v>1908</v>
      </c>
      <c r="I31" s="452" t="s">
        <v>1909</v>
      </c>
      <c r="J31" s="141" t="s">
        <v>395</v>
      </c>
      <c r="K31" s="141" t="s">
        <v>616</v>
      </c>
      <c r="L31" s="107"/>
      <c r="M31" s="396" t="s">
        <v>13</v>
      </c>
      <c r="N31" s="262">
        <v>43187</v>
      </c>
      <c r="O31" s="262">
        <v>43282</v>
      </c>
      <c r="P31" s="262">
        <v>44192</v>
      </c>
      <c r="Q31" s="115">
        <v>151442.91</v>
      </c>
      <c r="R31" s="56">
        <v>0.4</v>
      </c>
      <c r="S31" s="55" t="s">
        <v>279</v>
      </c>
      <c r="T31" s="55">
        <v>60577.16</v>
      </c>
    </row>
    <row r="32" spans="2:20" s="1" customFormat="1" ht="126.75" customHeight="1" x14ac:dyDescent="0.25">
      <c r="B32" s="596"/>
      <c r="C32" s="536"/>
      <c r="D32" s="530"/>
      <c r="E32" s="523"/>
      <c r="F32" s="317" t="s">
        <v>1903</v>
      </c>
      <c r="G32" s="340" t="s">
        <v>2343</v>
      </c>
      <c r="H32" s="107" t="s">
        <v>2053</v>
      </c>
      <c r="I32" s="452" t="s">
        <v>2054</v>
      </c>
      <c r="J32" s="141" t="s">
        <v>395</v>
      </c>
      <c r="K32" s="141" t="s">
        <v>616</v>
      </c>
      <c r="L32" s="107"/>
      <c r="M32" s="396" t="s">
        <v>2281</v>
      </c>
      <c r="N32" s="262">
        <v>43278</v>
      </c>
      <c r="O32" s="262">
        <v>43435</v>
      </c>
      <c r="P32" s="262">
        <v>44530</v>
      </c>
      <c r="Q32" s="115">
        <v>14803.37</v>
      </c>
      <c r="R32" s="56">
        <v>0.4</v>
      </c>
      <c r="S32" s="55" t="s">
        <v>279</v>
      </c>
      <c r="T32" s="55">
        <v>5921.35</v>
      </c>
    </row>
    <row r="33" spans="2:20" s="1" customFormat="1" ht="126.75" customHeight="1" x14ac:dyDescent="0.25">
      <c r="B33" s="596"/>
      <c r="C33" s="536"/>
      <c r="D33" s="530"/>
      <c r="E33" s="523"/>
      <c r="F33" s="317" t="s">
        <v>1903</v>
      </c>
      <c r="G33" s="340" t="s">
        <v>901</v>
      </c>
      <c r="H33" s="107" t="s">
        <v>2055</v>
      </c>
      <c r="I33" s="452" t="s">
        <v>2056</v>
      </c>
      <c r="J33" s="141" t="s">
        <v>395</v>
      </c>
      <c r="K33" s="141" t="s">
        <v>616</v>
      </c>
      <c r="L33" s="107"/>
      <c r="M33" s="396" t="s">
        <v>2278</v>
      </c>
      <c r="N33" s="262">
        <v>43278</v>
      </c>
      <c r="O33" s="262">
        <v>43372</v>
      </c>
      <c r="P33" s="262">
        <v>44467</v>
      </c>
      <c r="Q33" s="115">
        <v>165607.21</v>
      </c>
      <c r="R33" s="56">
        <v>0.4</v>
      </c>
      <c r="S33" s="55" t="s">
        <v>279</v>
      </c>
      <c r="T33" s="55">
        <v>66242.880000000005</v>
      </c>
    </row>
    <row r="34" spans="2:20" s="1" customFormat="1" ht="126.75" customHeight="1" x14ac:dyDescent="0.25">
      <c r="B34" s="596"/>
      <c r="C34" s="536"/>
      <c r="D34" s="530"/>
      <c r="E34" s="523"/>
      <c r="F34" s="317" t="s">
        <v>1903</v>
      </c>
      <c r="G34" s="340" t="s">
        <v>2344</v>
      </c>
      <c r="H34" s="107" t="s">
        <v>2057</v>
      </c>
      <c r="I34" s="452" t="s">
        <v>2058</v>
      </c>
      <c r="J34" s="141" t="s">
        <v>395</v>
      </c>
      <c r="K34" s="141" t="s">
        <v>616</v>
      </c>
      <c r="L34" s="107"/>
      <c r="M34" s="396" t="s">
        <v>2280</v>
      </c>
      <c r="N34" s="262">
        <v>43299</v>
      </c>
      <c r="O34" s="262">
        <v>43403</v>
      </c>
      <c r="P34" s="262">
        <v>44498</v>
      </c>
      <c r="Q34" s="115">
        <v>375</v>
      </c>
      <c r="R34" s="56">
        <v>0.4</v>
      </c>
      <c r="S34" s="55" t="s">
        <v>279</v>
      </c>
      <c r="T34" s="55">
        <v>150</v>
      </c>
    </row>
    <row r="35" spans="2:20" s="1" customFormat="1" ht="126.75" customHeight="1" x14ac:dyDescent="0.25">
      <c r="B35" s="596"/>
      <c r="C35" s="536"/>
      <c r="D35" s="530"/>
      <c r="E35" s="523"/>
      <c r="F35" s="317" t="s">
        <v>1903</v>
      </c>
      <c r="G35" s="340" t="s">
        <v>1232</v>
      </c>
      <c r="H35" s="107" t="s">
        <v>2059</v>
      </c>
      <c r="I35" s="452" t="s">
        <v>2060</v>
      </c>
      <c r="J35" s="141" t="s">
        <v>395</v>
      </c>
      <c r="K35" s="141" t="s">
        <v>616</v>
      </c>
      <c r="L35" s="107"/>
      <c r="M35" s="396" t="s">
        <v>2278</v>
      </c>
      <c r="N35" s="262">
        <v>43278</v>
      </c>
      <c r="O35" s="262">
        <v>43344</v>
      </c>
      <c r="P35" s="262">
        <v>44439</v>
      </c>
      <c r="Q35" s="115">
        <v>214509.87</v>
      </c>
      <c r="R35" s="56">
        <v>0.4</v>
      </c>
      <c r="S35" s="55" t="s">
        <v>279</v>
      </c>
      <c r="T35" s="55">
        <v>85803.95</v>
      </c>
    </row>
    <row r="36" spans="2:20" s="1" customFormat="1" ht="126.75" customHeight="1" x14ac:dyDescent="0.25">
      <c r="B36" s="596"/>
      <c r="C36" s="536"/>
      <c r="D36" s="530"/>
      <c r="E36" s="523"/>
      <c r="F36" s="317" t="s">
        <v>1903</v>
      </c>
      <c r="G36" s="340" t="s">
        <v>2343</v>
      </c>
      <c r="H36" s="107" t="s">
        <v>2061</v>
      </c>
      <c r="I36" s="452" t="s">
        <v>2062</v>
      </c>
      <c r="J36" s="141" t="s">
        <v>395</v>
      </c>
      <c r="K36" s="141" t="s">
        <v>616</v>
      </c>
      <c r="L36" s="107"/>
      <c r="M36" s="396" t="s">
        <v>2278</v>
      </c>
      <c r="N36" s="262">
        <v>43278</v>
      </c>
      <c r="O36" s="262">
        <v>43344</v>
      </c>
      <c r="P36" s="262">
        <v>44439</v>
      </c>
      <c r="Q36" s="115">
        <v>10624.81</v>
      </c>
      <c r="R36" s="56">
        <v>0.4</v>
      </c>
      <c r="S36" s="55" t="s">
        <v>279</v>
      </c>
      <c r="T36" s="55">
        <v>4249.92</v>
      </c>
    </row>
    <row r="37" spans="2:20" s="1" customFormat="1" ht="126.75" customHeight="1" x14ac:dyDescent="0.25">
      <c r="B37" s="596"/>
      <c r="C37" s="536"/>
      <c r="D37" s="530"/>
      <c r="E37" s="523"/>
      <c r="F37" s="317" t="s">
        <v>1903</v>
      </c>
      <c r="G37" s="340" t="s">
        <v>901</v>
      </c>
      <c r="H37" s="107" t="s">
        <v>1910</v>
      </c>
      <c r="I37" s="452" t="s">
        <v>1911</v>
      </c>
      <c r="J37" s="141" t="s">
        <v>395</v>
      </c>
      <c r="K37" s="141" t="s">
        <v>616</v>
      </c>
      <c r="L37" s="107"/>
      <c r="M37" s="396" t="s">
        <v>13</v>
      </c>
      <c r="N37" s="262">
        <v>43187</v>
      </c>
      <c r="O37" s="262">
        <v>43286</v>
      </c>
      <c r="P37" s="262">
        <v>44381</v>
      </c>
      <c r="Q37" s="115">
        <v>229527.12</v>
      </c>
      <c r="R37" s="56">
        <v>0.4</v>
      </c>
      <c r="S37" s="55" t="s">
        <v>279</v>
      </c>
      <c r="T37" s="55">
        <v>91810.85</v>
      </c>
    </row>
    <row r="38" spans="2:20" s="1" customFormat="1" ht="126.75" customHeight="1" x14ac:dyDescent="0.25">
      <c r="B38" s="596"/>
      <c r="C38" s="536"/>
      <c r="D38" s="530"/>
      <c r="E38" s="523"/>
      <c r="F38" s="317" t="s">
        <v>1903</v>
      </c>
      <c r="G38" s="340" t="s">
        <v>2344</v>
      </c>
      <c r="H38" s="107" t="s">
        <v>2063</v>
      </c>
      <c r="I38" s="452" t="s">
        <v>2064</v>
      </c>
      <c r="J38" s="141" t="s">
        <v>395</v>
      </c>
      <c r="K38" s="141" t="s">
        <v>616</v>
      </c>
      <c r="L38" s="107"/>
      <c r="M38" s="396" t="s">
        <v>2279</v>
      </c>
      <c r="N38" s="262">
        <v>43299</v>
      </c>
      <c r="O38" s="262">
        <v>43435</v>
      </c>
      <c r="P38" s="262">
        <v>44530</v>
      </c>
      <c r="Q38" s="115">
        <v>30746.37</v>
      </c>
      <c r="R38" s="56">
        <v>0.4</v>
      </c>
      <c r="S38" s="55" t="s">
        <v>279</v>
      </c>
      <c r="T38" s="55">
        <v>12298.55</v>
      </c>
    </row>
    <row r="39" spans="2:20" s="1" customFormat="1" ht="126.75" customHeight="1" x14ac:dyDescent="0.25">
      <c r="B39" s="596"/>
      <c r="C39" s="536"/>
      <c r="D39" s="530"/>
      <c r="E39" s="523"/>
      <c r="F39" s="317" t="s">
        <v>1903</v>
      </c>
      <c r="G39" s="340" t="s">
        <v>1232</v>
      </c>
      <c r="H39" s="107" t="s">
        <v>1912</v>
      </c>
      <c r="I39" s="452" t="s">
        <v>1913</v>
      </c>
      <c r="J39" s="141" t="s">
        <v>395</v>
      </c>
      <c r="K39" s="141" t="s">
        <v>616</v>
      </c>
      <c r="L39" s="107"/>
      <c r="M39" s="396" t="s">
        <v>13</v>
      </c>
      <c r="N39" s="262">
        <v>43187</v>
      </c>
      <c r="O39" s="262">
        <v>43282</v>
      </c>
      <c r="P39" s="262">
        <v>44196</v>
      </c>
      <c r="Q39" s="115">
        <v>239954.85</v>
      </c>
      <c r="R39" s="56">
        <v>0.4</v>
      </c>
      <c r="S39" s="55" t="s">
        <v>279</v>
      </c>
      <c r="T39" s="55">
        <v>95981.94</v>
      </c>
    </row>
    <row r="40" spans="2:20" s="1" customFormat="1" ht="126.75" customHeight="1" x14ac:dyDescent="0.25">
      <c r="B40" s="596"/>
      <c r="C40" s="536"/>
      <c r="D40" s="530"/>
      <c r="E40" s="523"/>
      <c r="F40" s="317" t="s">
        <v>1903</v>
      </c>
      <c r="G40" s="340" t="s">
        <v>1232</v>
      </c>
      <c r="H40" s="107" t="s">
        <v>2065</v>
      </c>
      <c r="I40" s="452" t="s">
        <v>2066</v>
      </c>
      <c r="J40" s="141" t="s">
        <v>395</v>
      </c>
      <c r="K40" s="141" t="s">
        <v>616</v>
      </c>
      <c r="L40" s="107"/>
      <c r="M40" s="396" t="s">
        <v>2278</v>
      </c>
      <c r="N40" s="262">
        <v>43278</v>
      </c>
      <c r="O40" s="262">
        <v>43344</v>
      </c>
      <c r="P40" s="262">
        <v>44439</v>
      </c>
      <c r="Q40" s="115">
        <v>213700.92</v>
      </c>
      <c r="R40" s="56">
        <v>0.4</v>
      </c>
      <c r="S40" s="55" t="s">
        <v>279</v>
      </c>
      <c r="T40" s="55">
        <v>85480.37</v>
      </c>
    </row>
    <row r="41" spans="2:20" s="1" customFormat="1" ht="126.75" customHeight="1" x14ac:dyDescent="0.25">
      <c r="B41" s="596"/>
      <c r="C41" s="536"/>
      <c r="D41" s="530"/>
      <c r="E41" s="523"/>
      <c r="F41" s="317" t="s">
        <v>1903</v>
      </c>
      <c r="G41" s="340" t="s">
        <v>2343</v>
      </c>
      <c r="H41" s="107" t="s">
        <v>2067</v>
      </c>
      <c r="I41" s="452" t="s">
        <v>2068</v>
      </c>
      <c r="J41" s="141" t="s">
        <v>395</v>
      </c>
      <c r="K41" s="141" t="s">
        <v>616</v>
      </c>
      <c r="L41" s="107"/>
      <c r="M41" s="396" t="s">
        <v>2277</v>
      </c>
      <c r="N41" s="262">
        <v>43278</v>
      </c>
      <c r="O41" s="262">
        <v>43370</v>
      </c>
      <c r="P41" s="262">
        <v>44465</v>
      </c>
      <c r="Q41" s="115">
        <v>28445.65</v>
      </c>
      <c r="R41" s="56">
        <v>0.4</v>
      </c>
      <c r="S41" s="55" t="s">
        <v>279</v>
      </c>
      <c r="T41" s="55">
        <v>11378.26</v>
      </c>
    </row>
    <row r="42" spans="2:20" s="1" customFormat="1" ht="126.75" customHeight="1" x14ac:dyDescent="0.25">
      <c r="B42" s="596"/>
      <c r="C42" s="536"/>
      <c r="D42" s="530"/>
      <c r="E42" s="523"/>
      <c r="F42" s="317" t="s">
        <v>1903</v>
      </c>
      <c r="G42" s="340" t="s">
        <v>2345</v>
      </c>
      <c r="H42" s="107" t="s">
        <v>1976</v>
      </c>
      <c r="I42" s="452" t="s">
        <v>1975</v>
      </c>
      <c r="J42" s="141" t="s">
        <v>395</v>
      </c>
      <c r="K42" s="141" t="s">
        <v>616</v>
      </c>
      <c r="L42" s="107"/>
      <c r="M42" s="396" t="s">
        <v>2276</v>
      </c>
      <c r="N42" s="262">
        <v>43278</v>
      </c>
      <c r="O42" s="262">
        <v>43372</v>
      </c>
      <c r="P42" s="262">
        <v>44467</v>
      </c>
      <c r="Q42" s="115">
        <v>31570.65</v>
      </c>
      <c r="R42" s="56">
        <v>0.4</v>
      </c>
      <c r="S42" s="55" t="s">
        <v>279</v>
      </c>
      <c r="T42" s="55">
        <v>12628.26</v>
      </c>
    </row>
    <row r="43" spans="2:20" s="1" customFormat="1" ht="126.75" customHeight="1" x14ac:dyDescent="0.25">
      <c r="B43" s="596"/>
      <c r="C43" s="536"/>
      <c r="D43" s="530"/>
      <c r="E43" s="523"/>
      <c r="F43" s="317" t="s">
        <v>1903</v>
      </c>
      <c r="G43" s="340" t="s">
        <v>901</v>
      </c>
      <c r="H43" s="107" t="s">
        <v>2069</v>
      </c>
      <c r="I43" s="452" t="s">
        <v>2070</v>
      </c>
      <c r="J43" s="141" t="s">
        <v>395</v>
      </c>
      <c r="K43" s="141" t="s">
        <v>616</v>
      </c>
      <c r="L43" s="107"/>
      <c r="M43" s="396" t="s">
        <v>2275</v>
      </c>
      <c r="N43" s="262">
        <v>43293</v>
      </c>
      <c r="O43" s="262">
        <v>43386</v>
      </c>
      <c r="P43" s="262">
        <v>44481</v>
      </c>
      <c r="Q43" s="115">
        <v>182377.67</v>
      </c>
      <c r="R43" s="56">
        <v>0.4</v>
      </c>
      <c r="S43" s="55" t="s">
        <v>279</v>
      </c>
      <c r="T43" s="55">
        <v>72951.070000000007</v>
      </c>
    </row>
    <row r="44" spans="2:20" s="1" customFormat="1" ht="126.75" customHeight="1" x14ac:dyDescent="0.25">
      <c r="B44" s="596"/>
      <c r="C44" s="536"/>
      <c r="D44" s="530"/>
      <c r="E44" s="523"/>
      <c r="F44" s="317" t="s">
        <v>1903</v>
      </c>
      <c r="G44" s="340" t="s">
        <v>901</v>
      </c>
      <c r="H44" s="107" t="s">
        <v>1914</v>
      </c>
      <c r="I44" s="452" t="s">
        <v>1915</v>
      </c>
      <c r="J44" s="141" t="s">
        <v>395</v>
      </c>
      <c r="K44" s="141" t="s">
        <v>616</v>
      </c>
      <c r="L44" s="107"/>
      <c r="M44" s="396" t="s">
        <v>13</v>
      </c>
      <c r="N44" s="262">
        <v>43187</v>
      </c>
      <c r="O44" s="262">
        <v>43282</v>
      </c>
      <c r="P44" s="262">
        <v>44377</v>
      </c>
      <c r="Q44" s="115">
        <v>239860.7</v>
      </c>
      <c r="R44" s="56">
        <v>0.4</v>
      </c>
      <c r="S44" s="55" t="s">
        <v>279</v>
      </c>
      <c r="T44" s="55">
        <v>95944.28</v>
      </c>
    </row>
    <row r="45" spans="2:20" s="1" customFormat="1" ht="126.75" customHeight="1" x14ac:dyDescent="0.25">
      <c r="B45" s="596"/>
      <c r="C45" s="536"/>
      <c r="D45" s="530"/>
      <c r="E45" s="523"/>
      <c r="F45" s="317" t="s">
        <v>1903</v>
      </c>
      <c r="G45" s="340" t="s">
        <v>1235</v>
      </c>
      <c r="H45" s="107" t="s">
        <v>2071</v>
      </c>
      <c r="I45" s="452" t="s">
        <v>2072</v>
      </c>
      <c r="J45" s="141" t="s">
        <v>395</v>
      </c>
      <c r="K45" s="141" t="s">
        <v>616</v>
      </c>
      <c r="L45" s="107"/>
      <c r="M45" s="396" t="s">
        <v>2274</v>
      </c>
      <c r="N45" s="262">
        <v>43299</v>
      </c>
      <c r="O45" s="262">
        <v>43388</v>
      </c>
      <c r="P45" s="262">
        <v>44483</v>
      </c>
      <c r="Q45" s="115">
        <v>45545.65</v>
      </c>
      <c r="R45" s="56">
        <v>0.4</v>
      </c>
      <c r="S45" s="55" t="s">
        <v>279</v>
      </c>
      <c r="T45" s="55">
        <v>18218.259999999998</v>
      </c>
    </row>
    <row r="46" spans="2:20" s="1" customFormat="1" ht="126.75" customHeight="1" x14ac:dyDescent="0.25">
      <c r="B46" s="596"/>
      <c r="C46" s="536"/>
      <c r="D46" s="530"/>
      <c r="E46" s="523"/>
      <c r="F46" s="317" t="s">
        <v>1903</v>
      </c>
      <c r="G46" s="340" t="s">
        <v>1234</v>
      </c>
      <c r="H46" s="107" t="s">
        <v>2073</v>
      </c>
      <c r="I46" s="452" t="s">
        <v>2074</v>
      </c>
      <c r="J46" s="141" t="s">
        <v>395</v>
      </c>
      <c r="K46" s="141" t="s">
        <v>616</v>
      </c>
      <c r="L46" s="107"/>
      <c r="M46" s="396" t="s">
        <v>2273</v>
      </c>
      <c r="N46" s="262">
        <v>43278</v>
      </c>
      <c r="O46" s="262">
        <v>43372</v>
      </c>
      <c r="P46" s="262">
        <v>44467</v>
      </c>
      <c r="Q46" s="115">
        <v>34945.370000000003</v>
      </c>
      <c r="R46" s="56">
        <v>0.4</v>
      </c>
      <c r="S46" s="55" t="s">
        <v>279</v>
      </c>
      <c r="T46" s="55">
        <v>13978.15</v>
      </c>
    </row>
    <row r="47" spans="2:20" s="1" customFormat="1" ht="126.75" customHeight="1" x14ac:dyDescent="0.25">
      <c r="B47" s="596"/>
      <c r="C47" s="536"/>
      <c r="D47" s="530"/>
      <c r="E47" s="523"/>
      <c r="F47" s="317" t="s">
        <v>1903</v>
      </c>
      <c r="G47" s="340" t="s">
        <v>901</v>
      </c>
      <c r="H47" s="107" t="s">
        <v>2075</v>
      </c>
      <c r="I47" s="452" t="s">
        <v>2076</v>
      </c>
      <c r="J47" s="141" t="s">
        <v>395</v>
      </c>
      <c r="K47" s="141" t="s">
        <v>616</v>
      </c>
      <c r="L47" s="107"/>
      <c r="M47" s="396" t="s">
        <v>2272</v>
      </c>
      <c r="N47" s="262">
        <v>43278</v>
      </c>
      <c r="O47" s="262">
        <v>43372</v>
      </c>
      <c r="P47" s="262">
        <v>44467</v>
      </c>
      <c r="Q47" s="115">
        <v>216190.17</v>
      </c>
      <c r="R47" s="56">
        <v>0.4</v>
      </c>
      <c r="S47" s="55" t="s">
        <v>279</v>
      </c>
      <c r="T47" s="55">
        <v>86476.07</v>
      </c>
    </row>
    <row r="48" spans="2:20" s="1" customFormat="1" ht="126.75" customHeight="1" x14ac:dyDescent="0.25">
      <c r="B48" s="596"/>
      <c r="C48" s="536"/>
      <c r="D48" s="530"/>
      <c r="E48" s="523"/>
      <c r="F48" s="317" t="s">
        <v>1903</v>
      </c>
      <c r="G48" s="340" t="s">
        <v>2347</v>
      </c>
      <c r="H48" s="107" t="s">
        <v>2077</v>
      </c>
      <c r="I48" s="452" t="s">
        <v>2078</v>
      </c>
      <c r="J48" s="141" t="s">
        <v>395</v>
      </c>
      <c r="K48" s="141" t="s">
        <v>616</v>
      </c>
      <c r="L48" s="107"/>
      <c r="M48" s="396" t="s">
        <v>2261</v>
      </c>
      <c r="N48" s="262">
        <v>43278</v>
      </c>
      <c r="O48" s="262">
        <v>43371</v>
      </c>
      <c r="P48" s="262">
        <v>44466</v>
      </c>
      <c r="Q48" s="115">
        <v>12500</v>
      </c>
      <c r="R48" s="56">
        <v>0.4</v>
      </c>
      <c r="S48" s="55" t="s">
        <v>279</v>
      </c>
      <c r="T48" s="55">
        <v>5000</v>
      </c>
    </row>
    <row r="49" spans="2:20" s="1" customFormat="1" ht="126.75" customHeight="1" x14ac:dyDescent="0.25">
      <c r="B49" s="596"/>
      <c r="C49" s="536"/>
      <c r="D49" s="530"/>
      <c r="E49" s="523"/>
      <c r="F49" s="317" t="s">
        <v>1903</v>
      </c>
      <c r="G49" s="340" t="s">
        <v>1232</v>
      </c>
      <c r="H49" s="107" t="s">
        <v>1916</v>
      </c>
      <c r="I49" s="452" t="s">
        <v>1917</v>
      </c>
      <c r="J49" s="141" t="s">
        <v>395</v>
      </c>
      <c r="K49" s="141" t="s">
        <v>616</v>
      </c>
      <c r="L49" s="107"/>
      <c r="M49" s="396" t="s">
        <v>13</v>
      </c>
      <c r="N49" s="262">
        <v>43187</v>
      </c>
      <c r="O49" s="262">
        <v>43252</v>
      </c>
      <c r="P49" s="262">
        <v>44347</v>
      </c>
      <c r="Q49" s="115">
        <v>207604.05</v>
      </c>
      <c r="R49" s="56">
        <v>0.4</v>
      </c>
      <c r="S49" s="55" t="s">
        <v>279</v>
      </c>
      <c r="T49" s="55">
        <v>83041.62</v>
      </c>
    </row>
    <row r="50" spans="2:20" s="1" customFormat="1" ht="126.75" customHeight="1" x14ac:dyDescent="0.25">
      <c r="B50" s="596"/>
      <c r="C50" s="536"/>
      <c r="D50" s="530"/>
      <c r="E50" s="523"/>
      <c r="F50" s="317" t="s">
        <v>1903</v>
      </c>
      <c r="G50" s="340" t="s">
        <v>1232</v>
      </c>
      <c r="H50" s="107" t="s">
        <v>1918</v>
      </c>
      <c r="I50" s="452" t="s">
        <v>1919</v>
      </c>
      <c r="J50" s="141" t="s">
        <v>395</v>
      </c>
      <c r="K50" s="141" t="s">
        <v>616</v>
      </c>
      <c r="L50" s="107"/>
      <c r="M50" s="396" t="s">
        <v>2271</v>
      </c>
      <c r="N50" s="262">
        <v>43187</v>
      </c>
      <c r="O50" s="262">
        <v>43265</v>
      </c>
      <c r="P50" s="262">
        <v>44360</v>
      </c>
      <c r="Q50" s="115">
        <v>239992.5</v>
      </c>
      <c r="R50" s="56">
        <v>0.30830000000000002</v>
      </c>
      <c r="S50" s="55" t="s">
        <v>279</v>
      </c>
      <c r="T50" s="55">
        <v>74000.399999999994</v>
      </c>
    </row>
    <row r="51" spans="2:20" s="1" customFormat="1" ht="126.75" customHeight="1" x14ac:dyDescent="0.25">
      <c r="B51" s="596"/>
      <c r="C51" s="536"/>
      <c r="D51" s="530"/>
      <c r="E51" s="523"/>
      <c r="F51" s="317" t="s">
        <v>1903</v>
      </c>
      <c r="G51" s="340" t="s">
        <v>1230</v>
      </c>
      <c r="H51" s="107" t="s">
        <v>2079</v>
      </c>
      <c r="I51" s="452" t="s">
        <v>2080</v>
      </c>
      <c r="J51" s="141" t="s">
        <v>395</v>
      </c>
      <c r="K51" s="141" t="s">
        <v>616</v>
      </c>
      <c r="L51" s="107"/>
      <c r="M51" s="396" t="s">
        <v>2270</v>
      </c>
      <c r="N51" s="262">
        <v>43299</v>
      </c>
      <c r="O51" s="262">
        <v>43374</v>
      </c>
      <c r="P51" s="262">
        <v>44469</v>
      </c>
      <c r="Q51" s="115">
        <v>65676.62</v>
      </c>
      <c r="R51" s="56">
        <v>0.4</v>
      </c>
      <c r="S51" s="55" t="s">
        <v>279</v>
      </c>
      <c r="T51" s="55">
        <v>26270.65</v>
      </c>
    </row>
    <row r="52" spans="2:20" s="1" customFormat="1" ht="126.75" customHeight="1" x14ac:dyDescent="0.25">
      <c r="B52" s="596"/>
      <c r="C52" s="536"/>
      <c r="D52" s="530"/>
      <c r="E52" s="523"/>
      <c r="F52" s="317" t="s">
        <v>1903</v>
      </c>
      <c r="G52" s="340" t="s">
        <v>901</v>
      </c>
      <c r="H52" s="107" t="s">
        <v>2081</v>
      </c>
      <c r="I52" s="452" t="s">
        <v>2082</v>
      </c>
      <c r="J52" s="141" t="s">
        <v>395</v>
      </c>
      <c r="K52" s="141" t="s">
        <v>616</v>
      </c>
      <c r="L52" s="107"/>
      <c r="M52" s="396" t="s">
        <v>2269</v>
      </c>
      <c r="N52" s="262">
        <v>43278</v>
      </c>
      <c r="O52" s="262">
        <v>43372</v>
      </c>
      <c r="P52" s="262">
        <v>44467</v>
      </c>
      <c r="Q52" s="115">
        <v>165733.67000000001</v>
      </c>
      <c r="R52" s="56">
        <v>0.4</v>
      </c>
      <c r="S52" s="55" t="s">
        <v>279</v>
      </c>
      <c r="T52" s="55">
        <v>66293.47</v>
      </c>
    </row>
    <row r="53" spans="2:20" s="1" customFormat="1" ht="126.75" customHeight="1" x14ac:dyDescent="0.25">
      <c r="B53" s="596"/>
      <c r="C53" s="536"/>
      <c r="D53" s="530"/>
      <c r="E53" s="523"/>
      <c r="F53" s="317" t="s">
        <v>1903</v>
      </c>
      <c r="G53" s="340" t="s">
        <v>1235</v>
      </c>
      <c r="H53" s="107" t="s">
        <v>2083</v>
      </c>
      <c r="I53" s="452" t="s">
        <v>2084</v>
      </c>
      <c r="J53" s="141" t="s">
        <v>395</v>
      </c>
      <c r="K53" s="141" t="s">
        <v>616</v>
      </c>
      <c r="L53" s="107"/>
      <c r="M53" s="396" t="s">
        <v>2268</v>
      </c>
      <c r="N53" s="262">
        <v>43299</v>
      </c>
      <c r="O53" s="262">
        <v>43393</v>
      </c>
      <c r="P53" s="262">
        <v>44488</v>
      </c>
      <c r="Q53" s="115">
        <v>2862.5</v>
      </c>
      <c r="R53" s="56">
        <v>0.4</v>
      </c>
      <c r="S53" s="55" t="s">
        <v>279</v>
      </c>
      <c r="T53" s="55">
        <v>1145</v>
      </c>
    </row>
    <row r="54" spans="2:20" s="47" customFormat="1" ht="126.75" customHeight="1" x14ac:dyDescent="0.25">
      <c r="B54" s="596"/>
      <c r="C54" s="536"/>
      <c r="D54" s="530"/>
      <c r="E54" s="523"/>
      <c r="F54" s="329" t="s">
        <v>1903</v>
      </c>
      <c r="G54" s="167" t="s">
        <v>901</v>
      </c>
      <c r="H54" s="107" t="s">
        <v>2609</v>
      </c>
      <c r="I54" s="452" t="s">
        <v>2608</v>
      </c>
      <c r="J54" s="141" t="s">
        <v>395</v>
      </c>
      <c r="K54" s="141" t="s">
        <v>616</v>
      </c>
      <c r="L54" s="107"/>
      <c r="M54" s="427" t="s">
        <v>2278</v>
      </c>
      <c r="N54" s="262">
        <v>43455</v>
      </c>
      <c r="O54" s="262">
        <v>43552</v>
      </c>
      <c r="P54" s="262">
        <v>44647</v>
      </c>
      <c r="Q54" s="115">
        <v>235721.43</v>
      </c>
      <c r="R54" s="56">
        <v>0.4</v>
      </c>
      <c r="S54" s="55" t="s">
        <v>279</v>
      </c>
      <c r="T54" s="55">
        <v>94288.57</v>
      </c>
    </row>
    <row r="55" spans="2:20" s="1" customFormat="1" ht="126.75" customHeight="1" x14ac:dyDescent="0.25">
      <c r="B55" s="596"/>
      <c r="C55" s="536"/>
      <c r="D55" s="530"/>
      <c r="E55" s="523"/>
      <c r="F55" s="317" t="s">
        <v>1903</v>
      </c>
      <c r="G55" s="340" t="s">
        <v>1235</v>
      </c>
      <c r="H55" s="107" t="s">
        <v>2085</v>
      </c>
      <c r="I55" s="452" t="s">
        <v>2086</v>
      </c>
      <c r="J55" s="141" t="s">
        <v>395</v>
      </c>
      <c r="K55" s="141" t="s">
        <v>616</v>
      </c>
      <c r="L55" s="107"/>
      <c r="M55" s="396" t="s">
        <v>2267</v>
      </c>
      <c r="N55" s="262">
        <v>43278</v>
      </c>
      <c r="O55" s="262">
        <v>43372</v>
      </c>
      <c r="P55" s="262">
        <v>44467</v>
      </c>
      <c r="Q55" s="115">
        <v>34780.68</v>
      </c>
      <c r="R55" s="56">
        <v>0.4</v>
      </c>
      <c r="S55" s="55" t="s">
        <v>279</v>
      </c>
      <c r="T55" s="55">
        <v>13912.28</v>
      </c>
    </row>
    <row r="56" spans="2:20" s="1" customFormat="1" ht="126.75" customHeight="1" x14ac:dyDescent="0.25">
      <c r="B56" s="596"/>
      <c r="C56" s="536"/>
      <c r="D56" s="530"/>
      <c r="E56" s="523"/>
      <c r="F56" s="317" t="s">
        <v>1903</v>
      </c>
      <c r="G56" s="340" t="s">
        <v>2346</v>
      </c>
      <c r="H56" s="107" t="s">
        <v>2087</v>
      </c>
      <c r="I56" s="452" t="s">
        <v>2088</v>
      </c>
      <c r="J56" s="141" t="s">
        <v>395</v>
      </c>
      <c r="K56" s="141" t="s">
        <v>616</v>
      </c>
      <c r="L56" s="107"/>
      <c r="M56" s="396" t="s">
        <v>2266</v>
      </c>
      <c r="N56" s="262">
        <v>43284</v>
      </c>
      <c r="O56" s="262">
        <v>43374</v>
      </c>
      <c r="P56" s="262">
        <v>44469</v>
      </c>
      <c r="Q56" s="115">
        <v>28515</v>
      </c>
      <c r="R56" s="56">
        <v>0.4</v>
      </c>
      <c r="S56" s="55" t="s">
        <v>279</v>
      </c>
      <c r="T56" s="55">
        <v>11406</v>
      </c>
    </row>
    <row r="57" spans="2:20" s="1" customFormat="1" ht="126.75" customHeight="1" x14ac:dyDescent="0.25">
      <c r="B57" s="596"/>
      <c r="C57" s="536"/>
      <c r="D57" s="530"/>
      <c r="E57" s="523"/>
      <c r="F57" s="317" t="s">
        <v>1903</v>
      </c>
      <c r="G57" s="340" t="s">
        <v>901</v>
      </c>
      <c r="H57" s="107" t="s">
        <v>2089</v>
      </c>
      <c r="I57" s="452" t="s">
        <v>2090</v>
      </c>
      <c r="J57" s="141" t="s">
        <v>395</v>
      </c>
      <c r="K57" s="141" t="s">
        <v>616</v>
      </c>
      <c r="L57" s="107"/>
      <c r="M57" s="396" t="s">
        <v>13</v>
      </c>
      <c r="N57" s="262">
        <v>43325</v>
      </c>
      <c r="O57" s="262">
        <v>43416</v>
      </c>
      <c r="P57" s="262">
        <v>44511</v>
      </c>
      <c r="Q57" s="115">
        <v>218677.71</v>
      </c>
      <c r="R57" s="56">
        <v>0.4</v>
      </c>
      <c r="S57" s="55" t="s">
        <v>279</v>
      </c>
      <c r="T57" s="55">
        <v>87471.08</v>
      </c>
    </row>
    <row r="58" spans="2:20" s="1" customFormat="1" ht="126.75" customHeight="1" x14ac:dyDescent="0.25">
      <c r="B58" s="596"/>
      <c r="C58" s="536"/>
      <c r="D58" s="530"/>
      <c r="E58" s="523"/>
      <c r="F58" s="317" t="s">
        <v>1903</v>
      </c>
      <c r="G58" s="340" t="s">
        <v>1234</v>
      </c>
      <c r="H58" s="107" t="s">
        <v>2091</v>
      </c>
      <c r="I58" s="452" t="s">
        <v>2092</v>
      </c>
      <c r="J58" s="141" t="s">
        <v>395</v>
      </c>
      <c r="K58" s="141" t="s">
        <v>616</v>
      </c>
      <c r="L58" s="107"/>
      <c r="M58" s="396" t="s">
        <v>2265</v>
      </c>
      <c r="N58" s="262">
        <v>43278</v>
      </c>
      <c r="O58" s="262">
        <v>43344</v>
      </c>
      <c r="P58" s="262">
        <v>44439</v>
      </c>
      <c r="Q58" s="115">
        <v>1812.5</v>
      </c>
      <c r="R58" s="56">
        <v>0.4</v>
      </c>
      <c r="S58" s="55" t="s">
        <v>279</v>
      </c>
      <c r="T58" s="55">
        <v>725</v>
      </c>
    </row>
    <row r="59" spans="2:20" s="1" customFormat="1" ht="126.75" customHeight="1" x14ac:dyDescent="0.25">
      <c r="B59" s="596"/>
      <c r="C59" s="536"/>
      <c r="D59" s="530"/>
      <c r="E59" s="523"/>
      <c r="F59" s="317" t="s">
        <v>1903</v>
      </c>
      <c r="G59" s="340" t="s">
        <v>2343</v>
      </c>
      <c r="H59" s="107" t="s">
        <v>2093</v>
      </c>
      <c r="I59" s="452" t="s">
        <v>2094</v>
      </c>
      <c r="J59" s="141" t="s">
        <v>395</v>
      </c>
      <c r="K59" s="141" t="s">
        <v>616</v>
      </c>
      <c r="L59" s="107"/>
      <c r="M59" s="396" t="s">
        <v>2264</v>
      </c>
      <c r="N59" s="262">
        <v>43278</v>
      </c>
      <c r="O59" s="262">
        <v>43370</v>
      </c>
      <c r="P59" s="262">
        <v>44465</v>
      </c>
      <c r="Q59" s="115">
        <v>3750</v>
      </c>
      <c r="R59" s="56">
        <v>0.4</v>
      </c>
      <c r="S59" s="55" t="s">
        <v>279</v>
      </c>
      <c r="T59" s="55">
        <v>1500</v>
      </c>
    </row>
    <row r="60" spans="2:20" s="1" customFormat="1" ht="126.75" customHeight="1" x14ac:dyDescent="0.25">
      <c r="B60" s="596"/>
      <c r="C60" s="536"/>
      <c r="D60" s="530"/>
      <c r="E60" s="523"/>
      <c r="F60" s="317" t="s">
        <v>1903</v>
      </c>
      <c r="G60" s="340" t="s">
        <v>901</v>
      </c>
      <c r="H60" s="107" t="s">
        <v>1920</v>
      </c>
      <c r="I60" s="452" t="s">
        <v>1921</v>
      </c>
      <c r="J60" s="141" t="s">
        <v>395</v>
      </c>
      <c r="K60" s="141" t="s">
        <v>616</v>
      </c>
      <c r="L60" s="107"/>
      <c r="M60" s="396" t="s">
        <v>13</v>
      </c>
      <c r="N60" s="262">
        <v>43187</v>
      </c>
      <c r="O60" s="262">
        <v>43282</v>
      </c>
      <c r="P60" s="262">
        <v>44377</v>
      </c>
      <c r="Q60" s="115">
        <v>235365.62</v>
      </c>
      <c r="R60" s="56">
        <v>0.4</v>
      </c>
      <c r="S60" s="55" t="s">
        <v>279</v>
      </c>
      <c r="T60" s="55">
        <v>94146.25</v>
      </c>
    </row>
    <row r="61" spans="2:20" s="1" customFormat="1" ht="143.25" customHeight="1" x14ac:dyDescent="0.25">
      <c r="B61" s="596"/>
      <c r="C61" s="536"/>
      <c r="D61" s="530"/>
      <c r="E61" s="523"/>
      <c r="F61" s="325" t="s">
        <v>1903</v>
      </c>
      <c r="G61" s="341" t="s">
        <v>1232</v>
      </c>
      <c r="H61" s="70" t="s">
        <v>2095</v>
      </c>
      <c r="I61" s="456" t="s">
        <v>2096</v>
      </c>
      <c r="J61" s="142" t="s">
        <v>395</v>
      </c>
      <c r="K61" s="142" t="s">
        <v>616</v>
      </c>
      <c r="L61" s="70"/>
      <c r="M61" s="426" t="s">
        <v>2263</v>
      </c>
      <c r="N61" s="262">
        <v>43278</v>
      </c>
      <c r="O61" s="262">
        <v>43371</v>
      </c>
      <c r="P61" s="262">
        <v>44466</v>
      </c>
      <c r="Q61" s="116">
        <v>186038.95</v>
      </c>
      <c r="R61" s="68">
        <v>0.4</v>
      </c>
      <c r="S61" s="67" t="s">
        <v>279</v>
      </c>
      <c r="T61" s="67">
        <v>74415.58</v>
      </c>
    </row>
    <row r="62" spans="2:20" s="1" customFormat="1" ht="156.75" customHeight="1" x14ac:dyDescent="0.25">
      <c r="B62" s="596"/>
      <c r="C62" s="536"/>
      <c r="D62" s="530"/>
      <c r="E62" s="523"/>
      <c r="F62" s="325" t="s">
        <v>1903</v>
      </c>
      <c r="G62" s="341" t="s">
        <v>2342</v>
      </c>
      <c r="H62" s="70" t="s">
        <v>2097</v>
      </c>
      <c r="I62" s="456" t="s">
        <v>2098</v>
      </c>
      <c r="J62" s="142" t="s">
        <v>395</v>
      </c>
      <c r="K62" s="142" t="s">
        <v>616</v>
      </c>
      <c r="L62" s="70"/>
      <c r="M62" s="426" t="s">
        <v>2262</v>
      </c>
      <c r="N62" s="262">
        <v>43284</v>
      </c>
      <c r="O62" s="262">
        <v>43388</v>
      </c>
      <c r="P62" s="262">
        <v>44483</v>
      </c>
      <c r="Q62" s="116">
        <v>9647.82</v>
      </c>
      <c r="R62" s="68">
        <v>0.4</v>
      </c>
      <c r="S62" s="67" t="s">
        <v>279</v>
      </c>
      <c r="T62" s="67">
        <v>3859.13</v>
      </c>
    </row>
    <row r="63" spans="2:20" s="1" customFormat="1" ht="126.75" customHeight="1" x14ac:dyDescent="0.25">
      <c r="B63" s="596"/>
      <c r="C63" s="536"/>
      <c r="D63" s="530"/>
      <c r="E63" s="523"/>
      <c r="F63" s="325" t="s">
        <v>1903</v>
      </c>
      <c r="G63" s="341" t="s">
        <v>901</v>
      </c>
      <c r="H63" s="70" t="s">
        <v>1922</v>
      </c>
      <c r="I63" s="456" t="s">
        <v>1923</v>
      </c>
      <c r="J63" s="142" t="s">
        <v>395</v>
      </c>
      <c r="K63" s="142" t="s">
        <v>616</v>
      </c>
      <c r="L63" s="70"/>
      <c r="M63" s="426" t="s">
        <v>13</v>
      </c>
      <c r="N63" s="262">
        <v>43187</v>
      </c>
      <c r="O63" s="262">
        <v>43286</v>
      </c>
      <c r="P63" s="262">
        <v>44381</v>
      </c>
      <c r="Q63" s="116">
        <v>150877.23000000001</v>
      </c>
      <c r="R63" s="68">
        <v>0.4</v>
      </c>
      <c r="S63" s="67" t="s">
        <v>279</v>
      </c>
      <c r="T63" s="67">
        <v>60350.89</v>
      </c>
    </row>
    <row r="64" spans="2:20" s="1" customFormat="1" ht="126.75" customHeight="1" x14ac:dyDescent="0.25">
      <c r="B64" s="596"/>
      <c r="C64" s="536"/>
      <c r="D64" s="530"/>
      <c r="E64" s="523"/>
      <c r="F64" s="317" t="s">
        <v>1903</v>
      </c>
      <c r="G64" s="340" t="s">
        <v>3000</v>
      </c>
      <c r="H64" s="107" t="s">
        <v>2099</v>
      </c>
      <c r="I64" s="452" t="s">
        <v>2100</v>
      </c>
      <c r="J64" s="141" t="s">
        <v>395</v>
      </c>
      <c r="K64" s="141" t="s">
        <v>616</v>
      </c>
      <c r="L64" s="107"/>
      <c r="M64" s="396" t="s">
        <v>2261</v>
      </c>
      <c r="N64" s="262">
        <v>43278</v>
      </c>
      <c r="O64" s="262">
        <v>43372</v>
      </c>
      <c r="P64" s="262">
        <v>44467</v>
      </c>
      <c r="Q64" s="115">
        <v>61400</v>
      </c>
      <c r="R64" s="56">
        <v>0.4</v>
      </c>
      <c r="S64" s="55" t="s">
        <v>279</v>
      </c>
      <c r="T64" s="55">
        <v>24560</v>
      </c>
    </row>
    <row r="65" spans="2:20" s="1" customFormat="1" ht="126.75" customHeight="1" x14ac:dyDescent="0.25">
      <c r="B65" s="596"/>
      <c r="C65" s="536"/>
      <c r="D65" s="530"/>
      <c r="E65" s="523"/>
      <c r="F65" s="317" t="s">
        <v>1903</v>
      </c>
      <c r="G65" s="340" t="s">
        <v>2348</v>
      </c>
      <c r="H65" s="107" t="s">
        <v>2101</v>
      </c>
      <c r="I65" s="452" t="s">
        <v>2102</v>
      </c>
      <c r="J65" s="141" t="s">
        <v>395</v>
      </c>
      <c r="K65" s="141" t="s">
        <v>616</v>
      </c>
      <c r="L65" s="107"/>
      <c r="M65" s="396" t="s">
        <v>2260</v>
      </c>
      <c r="N65" s="262">
        <v>43284</v>
      </c>
      <c r="O65" s="262">
        <v>43313</v>
      </c>
      <c r="P65" s="262">
        <v>44408</v>
      </c>
      <c r="Q65" s="115">
        <v>46187.5</v>
      </c>
      <c r="R65" s="56">
        <v>0.4</v>
      </c>
      <c r="S65" s="55" t="s">
        <v>279</v>
      </c>
      <c r="T65" s="55">
        <v>18475</v>
      </c>
    </row>
    <row r="66" spans="2:20" s="1" customFormat="1" ht="162" customHeight="1" x14ac:dyDescent="0.25">
      <c r="B66" s="596"/>
      <c r="C66" s="536"/>
      <c r="D66" s="530"/>
      <c r="E66" s="523"/>
      <c r="F66" s="325" t="s">
        <v>1903</v>
      </c>
      <c r="G66" s="341" t="s">
        <v>1234</v>
      </c>
      <c r="H66" s="70" t="s">
        <v>2103</v>
      </c>
      <c r="I66" s="456" t="s">
        <v>2104</v>
      </c>
      <c r="J66" s="142" t="s">
        <v>395</v>
      </c>
      <c r="K66" s="142" t="s">
        <v>616</v>
      </c>
      <c r="L66" s="70"/>
      <c r="M66" s="426" t="s">
        <v>2259</v>
      </c>
      <c r="N66" s="262">
        <v>43299</v>
      </c>
      <c r="O66" s="262">
        <v>43374</v>
      </c>
      <c r="P66" s="262">
        <v>44469</v>
      </c>
      <c r="Q66" s="116">
        <v>12125</v>
      </c>
      <c r="R66" s="68">
        <v>0.4</v>
      </c>
      <c r="S66" s="67" t="s">
        <v>279</v>
      </c>
      <c r="T66" s="67">
        <v>4850</v>
      </c>
    </row>
    <row r="67" spans="2:20" s="1" customFormat="1" ht="126.75" customHeight="1" x14ac:dyDescent="0.25">
      <c r="B67" s="596"/>
      <c r="C67" s="536"/>
      <c r="D67" s="530"/>
      <c r="E67" s="523"/>
      <c r="F67" s="325" t="s">
        <v>2610</v>
      </c>
      <c r="G67" s="340" t="s">
        <v>901</v>
      </c>
      <c r="H67" s="70" t="s">
        <v>2835</v>
      </c>
      <c r="I67" s="456" t="s">
        <v>2836</v>
      </c>
      <c r="J67" s="284" t="s">
        <v>395</v>
      </c>
      <c r="K67" s="284" t="s">
        <v>616</v>
      </c>
      <c r="L67" s="70"/>
      <c r="M67" s="426" t="s">
        <v>13</v>
      </c>
      <c r="N67" s="262">
        <v>43565</v>
      </c>
      <c r="O67" s="262">
        <v>43525</v>
      </c>
      <c r="P67" s="262">
        <v>44620</v>
      </c>
      <c r="Q67" s="116">
        <v>239577.87</v>
      </c>
      <c r="R67" s="68">
        <v>0.6</v>
      </c>
      <c r="S67" s="67" t="s">
        <v>279</v>
      </c>
      <c r="T67" s="67">
        <v>143746.72</v>
      </c>
    </row>
    <row r="68" spans="2:20" s="47" customFormat="1" ht="114.75" customHeight="1" x14ac:dyDescent="0.25">
      <c r="B68" s="596"/>
      <c r="C68" s="536"/>
      <c r="D68" s="530"/>
      <c r="E68" s="523"/>
      <c r="F68" s="317" t="s">
        <v>2610</v>
      </c>
      <c r="G68" s="340" t="s">
        <v>901</v>
      </c>
      <c r="H68" s="107" t="s">
        <v>2611</v>
      </c>
      <c r="I68" s="452" t="s">
        <v>2612</v>
      </c>
      <c r="J68" s="141" t="s">
        <v>395</v>
      </c>
      <c r="K68" s="141" t="s">
        <v>616</v>
      </c>
      <c r="L68" s="107"/>
      <c r="M68" s="396" t="s">
        <v>13</v>
      </c>
      <c r="N68" s="262">
        <v>43440</v>
      </c>
      <c r="O68" s="262">
        <v>43525</v>
      </c>
      <c r="P68" s="262">
        <v>44620</v>
      </c>
      <c r="Q68" s="55">
        <v>239362.01</v>
      </c>
      <c r="R68" s="56">
        <v>0.6</v>
      </c>
      <c r="S68" s="55" t="s">
        <v>279</v>
      </c>
      <c r="T68" s="55">
        <v>143617.21</v>
      </c>
    </row>
    <row r="69" spans="2:20" s="47" customFormat="1" ht="100.5" customHeight="1" x14ac:dyDescent="0.25">
      <c r="B69" s="596"/>
      <c r="C69" s="536"/>
      <c r="D69" s="530"/>
      <c r="E69" s="523"/>
      <c r="F69" s="317" t="s">
        <v>2610</v>
      </c>
      <c r="G69" s="340" t="s">
        <v>901</v>
      </c>
      <c r="H69" s="107" t="s">
        <v>2613</v>
      </c>
      <c r="I69" s="452" t="s">
        <v>2614</v>
      </c>
      <c r="J69" s="141" t="s">
        <v>395</v>
      </c>
      <c r="K69" s="141" t="s">
        <v>616</v>
      </c>
      <c r="L69" s="107"/>
      <c r="M69" s="396" t="s">
        <v>2926</v>
      </c>
      <c r="N69" s="262">
        <v>43440</v>
      </c>
      <c r="O69" s="262">
        <v>43542</v>
      </c>
      <c r="P69" s="262">
        <v>44637</v>
      </c>
      <c r="Q69" s="55">
        <v>236684.17</v>
      </c>
      <c r="R69" s="56">
        <v>0.6</v>
      </c>
      <c r="S69" s="55" t="s">
        <v>279</v>
      </c>
      <c r="T69" s="55">
        <v>142010.5</v>
      </c>
    </row>
    <row r="70" spans="2:20" s="47" customFormat="1" ht="126.75" customHeight="1" x14ac:dyDescent="0.25">
      <c r="B70" s="596"/>
      <c r="C70" s="536"/>
      <c r="D70" s="530"/>
      <c r="E70" s="523"/>
      <c r="F70" s="317" t="s">
        <v>2610</v>
      </c>
      <c r="G70" s="340" t="s">
        <v>901</v>
      </c>
      <c r="H70" s="107" t="s">
        <v>2615</v>
      </c>
      <c r="I70" s="452" t="s">
        <v>2616</v>
      </c>
      <c r="J70" s="141" t="s">
        <v>395</v>
      </c>
      <c r="K70" s="141" t="s">
        <v>616</v>
      </c>
      <c r="L70" s="107"/>
      <c r="M70" s="396" t="s">
        <v>13</v>
      </c>
      <c r="N70" s="262">
        <v>43440</v>
      </c>
      <c r="O70" s="262">
        <v>43525</v>
      </c>
      <c r="P70" s="262">
        <v>44620</v>
      </c>
      <c r="Q70" s="55">
        <v>203543.67999999999</v>
      </c>
      <c r="R70" s="56">
        <v>0.6</v>
      </c>
      <c r="S70" s="55" t="s">
        <v>279</v>
      </c>
      <c r="T70" s="55">
        <v>122126.21</v>
      </c>
    </row>
    <row r="71" spans="2:20" s="47" customFormat="1" ht="101.25" customHeight="1" x14ac:dyDescent="0.25">
      <c r="B71" s="596"/>
      <c r="C71" s="536"/>
      <c r="D71" s="530"/>
      <c r="E71" s="523"/>
      <c r="F71" s="317" t="s">
        <v>2610</v>
      </c>
      <c r="G71" s="340" t="s">
        <v>901</v>
      </c>
      <c r="H71" s="107" t="s">
        <v>2617</v>
      </c>
      <c r="I71" s="452" t="s">
        <v>2618</v>
      </c>
      <c r="J71" s="141" t="s">
        <v>395</v>
      </c>
      <c r="K71" s="141" t="s">
        <v>616</v>
      </c>
      <c r="L71" s="107"/>
      <c r="M71" s="396" t="s">
        <v>13</v>
      </c>
      <c r="N71" s="262">
        <v>43440</v>
      </c>
      <c r="O71" s="262">
        <v>43525</v>
      </c>
      <c r="P71" s="262">
        <v>44620</v>
      </c>
      <c r="Q71" s="55">
        <v>155191.78</v>
      </c>
      <c r="R71" s="56">
        <v>0.6</v>
      </c>
      <c r="S71" s="55" t="s">
        <v>279</v>
      </c>
      <c r="T71" s="55">
        <v>93115.07</v>
      </c>
    </row>
    <row r="72" spans="2:20" s="47" customFormat="1" ht="126.75" customHeight="1" x14ac:dyDescent="0.25">
      <c r="B72" s="596"/>
      <c r="C72" s="536"/>
      <c r="D72" s="530"/>
      <c r="E72" s="523"/>
      <c r="F72" s="317" t="s">
        <v>2610</v>
      </c>
      <c r="G72" s="340" t="s">
        <v>901</v>
      </c>
      <c r="H72" s="107" t="s">
        <v>2619</v>
      </c>
      <c r="I72" s="452" t="s">
        <v>2620</v>
      </c>
      <c r="J72" s="141" t="s">
        <v>395</v>
      </c>
      <c r="K72" s="141" t="s">
        <v>616</v>
      </c>
      <c r="L72" s="107"/>
      <c r="M72" s="396" t="s">
        <v>13</v>
      </c>
      <c r="N72" s="262">
        <v>43440</v>
      </c>
      <c r="O72" s="262">
        <v>43525</v>
      </c>
      <c r="P72" s="262">
        <v>44620</v>
      </c>
      <c r="Q72" s="55">
        <v>206016.31</v>
      </c>
      <c r="R72" s="56">
        <v>0.6</v>
      </c>
      <c r="S72" s="55" t="s">
        <v>279</v>
      </c>
      <c r="T72" s="55">
        <v>123609.79</v>
      </c>
    </row>
    <row r="73" spans="2:20" s="47" customFormat="1" ht="111" customHeight="1" x14ac:dyDescent="0.25">
      <c r="B73" s="596"/>
      <c r="C73" s="536"/>
      <c r="D73" s="530"/>
      <c r="E73" s="523"/>
      <c r="F73" s="317" t="s">
        <v>2610</v>
      </c>
      <c r="G73" s="340" t="s">
        <v>901</v>
      </c>
      <c r="H73" s="107" t="s">
        <v>2621</v>
      </c>
      <c r="I73" s="452" t="s">
        <v>2622</v>
      </c>
      <c r="J73" s="141" t="s">
        <v>395</v>
      </c>
      <c r="K73" s="141" t="s">
        <v>616</v>
      </c>
      <c r="L73" s="107"/>
      <c r="M73" s="396" t="s">
        <v>13</v>
      </c>
      <c r="N73" s="262">
        <v>43440</v>
      </c>
      <c r="O73" s="262">
        <v>43435</v>
      </c>
      <c r="P73" s="262">
        <v>44530</v>
      </c>
      <c r="Q73" s="55">
        <v>234099.5</v>
      </c>
      <c r="R73" s="56">
        <v>0.6</v>
      </c>
      <c r="S73" s="55" t="s">
        <v>279</v>
      </c>
      <c r="T73" s="55">
        <v>140459.70000000001</v>
      </c>
    </row>
    <row r="74" spans="2:20" s="47" customFormat="1" ht="102" customHeight="1" thickBot="1" x14ac:dyDescent="0.3">
      <c r="B74" s="596"/>
      <c r="C74" s="536"/>
      <c r="D74" s="530"/>
      <c r="E74" s="523"/>
      <c r="F74" s="317" t="s">
        <v>2610</v>
      </c>
      <c r="G74" s="340" t="s">
        <v>901</v>
      </c>
      <c r="H74" s="107" t="s">
        <v>2623</v>
      </c>
      <c r="I74" s="452" t="s">
        <v>2624</v>
      </c>
      <c r="J74" s="141" t="s">
        <v>395</v>
      </c>
      <c r="K74" s="141" t="s">
        <v>616</v>
      </c>
      <c r="L74" s="107"/>
      <c r="M74" s="301" t="s">
        <v>13</v>
      </c>
      <c r="N74" s="259">
        <v>43440</v>
      </c>
      <c r="O74" s="259">
        <v>43480</v>
      </c>
      <c r="P74" s="259">
        <v>44575</v>
      </c>
      <c r="Q74" s="55">
        <v>238166.02</v>
      </c>
      <c r="R74" s="56">
        <v>0.6</v>
      </c>
      <c r="S74" s="55" t="s">
        <v>279</v>
      </c>
      <c r="T74" s="55">
        <v>142899.60999999999</v>
      </c>
    </row>
    <row r="75" spans="2:20" s="1" customFormat="1" ht="48.75" customHeight="1" thickBot="1" x14ac:dyDescent="0.3">
      <c r="B75" s="596"/>
      <c r="C75" s="536"/>
      <c r="D75" s="530"/>
      <c r="E75" s="525" t="s">
        <v>1699</v>
      </c>
      <c r="F75" s="526"/>
      <c r="G75" s="526"/>
      <c r="H75" s="526"/>
      <c r="I75" s="526"/>
      <c r="J75" s="526"/>
      <c r="K75" s="151">
        <f>COUNTA(K15:K74)</f>
        <v>60</v>
      </c>
      <c r="L75" s="541"/>
      <c r="M75" s="542"/>
      <c r="N75" s="542"/>
      <c r="O75" s="542"/>
      <c r="P75" s="542"/>
      <c r="Q75" s="162">
        <f>SUM(Q15:Q74)</f>
        <v>18007973.669999994</v>
      </c>
      <c r="R75" s="504"/>
      <c r="S75" s="505"/>
      <c r="T75" s="166">
        <f>SUM(T15:T74)</f>
        <v>9903576.1500000022</v>
      </c>
    </row>
    <row r="76" spans="2:20" s="292" customFormat="1" ht="240.75" customHeight="1" x14ac:dyDescent="0.25">
      <c r="B76" s="596"/>
      <c r="C76" s="536"/>
      <c r="D76" s="530"/>
      <c r="E76" s="283" t="s">
        <v>2837</v>
      </c>
      <c r="F76" s="319" t="s">
        <v>2838</v>
      </c>
      <c r="G76" s="342" t="s">
        <v>901</v>
      </c>
      <c r="H76" s="112" t="s">
        <v>2842</v>
      </c>
      <c r="I76" s="320" t="s">
        <v>2839</v>
      </c>
      <c r="J76" s="282" t="s">
        <v>395</v>
      </c>
      <c r="K76" s="282" t="s">
        <v>396</v>
      </c>
      <c r="L76" s="112" t="s">
        <v>2843</v>
      </c>
      <c r="M76" s="303" t="s">
        <v>375</v>
      </c>
      <c r="N76" s="293">
        <v>43579</v>
      </c>
      <c r="O76" s="293">
        <v>43318</v>
      </c>
      <c r="P76" s="293">
        <v>44048</v>
      </c>
      <c r="Q76" s="97">
        <v>5428571.4199999999</v>
      </c>
      <c r="R76" s="75">
        <v>0.7</v>
      </c>
      <c r="S76" s="97" t="s">
        <v>279</v>
      </c>
      <c r="T76" s="97">
        <v>3800000</v>
      </c>
    </row>
    <row r="77" spans="2:20" s="1" customFormat="1" ht="157.5" customHeight="1" x14ac:dyDescent="0.25">
      <c r="B77" s="596"/>
      <c r="C77" s="536"/>
      <c r="D77" s="540"/>
      <c r="E77" s="538" t="s">
        <v>635</v>
      </c>
      <c r="F77" s="323" t="s">
        <v>1798</v>
      </c>
      <c r="G77" s="89" t="s">
        <v>901</v>
      </c>
      <c r="H77" s="365" t="s">
        <v>386</v>
      </c>
      <c r="I77" s="457" t="s">
        <v>576</v>
      </c>
      <c r="J77" s="147" t="s">
        <v>395</v>
      </c>
      <c r="K77" s="147" t="s">
        <v>396</v>
      </c>
      <c r="L77" s="365" t="s">
        <v>1422</v>
      </c>
      <c r="M77" s="409" t="s">
        <v>375</v>
      </c>
      <c r="N77" s="262">
        <v>42496</v>
      </c>
      <c r="O77" s="262">
        <v>42597</v>
      </c>
      <c r="P77" s="262">
        <v>43465</v>
      </c>
      <c r="Q77" s="114">
        <v>552155.80000000005</v>
      </c>
      <c r="R77" s="75">
        <v>0.7</v>
      </c>
      <c r="S77" s="74" t="s">
        <v>279</v>
      </c>
      <c r="T77" s="74">
        <v>386509.06</v>
      </c>
    </row>
    <row r="78" spans="2:20" s="1" customFormat="1" ht="144.75" customHeight="1" x14ac:dyDescent="0.25">
      <c r="B78" s="596"/>
      <c r="C78" s="536"/>
      <c r="D78" s="540"/>
      <c r="E78" s="538"/>
      <c r="F78" s="309" t="s">
        <v>1799</v>
      </c>
      <c r="G78" s="336" t="s">
        <v>901</v>
      </c>
      <c r="H78" s="107" t="s">
        <v>1381</v>
      </c>
      <c r="I78" s="475" t="s">
        <v>1382</v>
      </c>
      <c r="J78" s="141" t="s">
        <v>395</v>
      </c>
      <c r="K78" s="141" t="s">
        <v>396</v>
      </c>
      <c r="L78" s="107" t="s">
        <v>1423</v>
      </c>
      <c r="M78" s="405" t="s">
        <v>375</v>
      </c>
      <c r="N78" s="262">
        <v>42957</v>
      </c>
      <c r="O78" s="262">
        <v>43054</v>
      </c>
      <c r="P78" s="262">
        <v>43783</v>
      </c>
      <c r="Q78" s="115">
        <v>400037.14</v>
      </c>
      <c r="R78" s="56">
        <v>0.7</v>
      </c>
      <c r="S78" s="55" t="s">
        <v>279</v>
      </c>
      <c r="T78" s="55">
        <v>280026</v>
      </c>
    </row>
    <row r="79" spans="2:20" s="1" customFormat="1" ht="144" customHeight="1" x14ac:dyDescent="0.25">
      <c r="B79" s="596"/>
      <c r="C79" s="536"/>
      <c r="D79" s="540"/>
      <c r="E79" s="538"/>
      <c r="F79" s="309" t="s">
        <v>1799</v>
      </c>
      <c r="G79" s="131" t="s">
        <v>1200</v>
      </c>
      <c r="H79" s="107" t="s">
        <v>1383</v>
      </c>
      <c r="I79" s="475" t="s">
        <v>1385</v>
      </c>
      <c r="J79" s="141" t="s">
        <v>395</v>
      </c>
      <c r="K79" s="141" t="s">
        <v>396</v>
      </c>
      <c r="L79" s="107" t="s">
        <v>1424</v>
      </c>
      <c r="M79" s="405" t="s">
        <v>375</v>
      </c>
      <c r="N79" s="262">
        <v>42957</v>
      </c>
      <c r="O79" s="262">
        <v>43040</v>
      </c>
      <c r="P79" s="262">
        <v>43769</v>
      </c>
      <c r="Q79" s="115">
        <v>174104.97</v>
      </c>
      <c r="R79" s="56">
        <v>0.7</v>
      </c>
      <c r="S79" s="55" t="s">
        <v>279</v>
      </c>
      <c r="T79" s="55">
        <v>121873.48</v>
      </c>
    </row>
    <row r="80" spans="2:20" s="1" customFormat="1" ht="151.5" customHeight="1" x14ac:dyDescent="0.25">
      <c r="B80" s="596"/>
      <c r="C80" s="536"/>
      <c r="D80" s="540"/>
      <c r="E80" s="538"/>
      <c r="F80" s="309" t="s">
        <v>1799</v>
      </c>
      <c r="G80" s="131" t="s">
        <v>1234</v>
      </c>
      <c r="H80" s="107" t="s">
        <v>1384</v>
      </c>
      <c r="I80" s="475" t="s">
        <v>1386</v>
      </c>
      <c r="J80" s="141" t="s">
        <v>395</v>
      </c>
      <c r="K80" s="141" t="s">
        <v>396</v>
      </c>
      <c r="L80" s="107" t="s">
        <v>1425</v>
      </c>
      <c r="M80" s="405" t="s">
        <v>375</v>
      </c>
      <c r="N80" s="262">
        <v>42957</v>
      </c>
      <c r="O80" s="262">
        <v>43009</v>
      </c>
      <c r="P80" s="262">
        <v>43738</v>
      </c>
      <c r="Q80" s="115">
        <v>189457.42</v>
      </c>
      <c r="R80" s="56">
        <v>0.7</v>
      </c>
      <c r="S80" s="55" t="s">
        <v>279</v>
      </c>
      <c r="T80" s="55">
        <v>132620.19</v>
      </c>
    </row>
    <row r="81" spans="2:20" s="1" customFormat="1" ht="90" customHeight="1" x14ac:dyDescent="0.25">
      <c r="B81" s="596"/>
      <c r="C81" s="536"/>
      <c r="D81" s="540"/>
      <c r="E81" s="538"/>
      <c r="F81" s="309" t="s">
        <v>1800</v>
      </c>
      <c r="G81" s="131" t="s">
        <v>2361</v>
      </c>
      <c r="H81" s="107" t="s">
        <v>281</v>
      </c>
      <c r="I81" s="452" t="s">
        <v>282</v>
      </c>
      <c r="J81" s="141" t="s">
        <v>395</v>
      </c>
      <c r="K81" s="141" t="s">
        <v>396</v>
      </c>
      <c r="L81" s="107" t="s">
        <v>281</v>
      </c>
      <c r="M81" s="396" t="s">
        <v>1417</v>
      </c>
      <c r="N81" s="262">
        <v>42426</v>
      </c>
      <c r="O81" s="262">
        <v>42370</v>
      </c>
      <c r="P81" s="262">
        <v>43404</v>
      </c>
      <c r="Q81" s="115">
        <v>560306.02</v>
      </c>
      <c r="R81" s="56">
        <v>0.64233006099059942</v>
      </c>
      <c r="S81" s="55" t="s">
        <v>279</v>
      </c>
      <c r="T81" s="55">
        <v>416345.91</v>
      </c>
    </row>
    <row r="82" spans="2:20" s="1" customFormat="1" ht="90" customHeight="1" x14ac:dyDescent="0.25">
      <c r="B82" s="596"/>
      <c r="C82" s="536"/>
      <c r="D82" s="540"/>
      <c r="E82" s="538"/>
      <c r="F82" s="309" t="s">
        <v>1800</v>
      </c>
      <c r="G82" s="131" t="s">
        <v>1237</v>
      </c>
      <c r="H82" s="107" t="s">
        <v>234</v>
      </c>
      <c r="I82" s="452" t="s">
        <v>233</v>
      </c>
      <c r="J82" s="141" t="s">
        <v>395</v>
      </c>
      <c r="K82" s="141" t="s">
        <v>396</v>
      </c>
      <c r="L82" s="107" t="s">
        <v>234</v>
      </c>
      <c r="M82" s="396" t="s">
        <v>2927</v>
      </c>
      <c r="N82" s="262">
        <v>42305</v>
      </c>
      <c r="O82" s="262">
        <v>42278</v>
      </c>
      <c r="P82" s="262">
        <v>43465</v>
      </c>
      <c r="Q82" s="115">
        <v>577018.68999999994</v>
      </c>
      <c r="R82" s="56">
        <v>0.74332853932339704</v>
      </c>
      <c r="S82" s="55" t="s">
        <v>279</v>
      </c>
      <c r="T82" s="55">
        <v>428914.46</v>
      </c>
    </row>
    <row r="83" spans="2:20" s="1" customFormat="1" ht="90" customHeight="1" x14ac:dyDescent="0.25">
      <c r="B83" s="596"/>
      <c r="C83" s="536"/>
      <c r="D83" s="540"/>
      <c r="E83" s="538"/>
      <c r="F83" s="309" t="s">
        <v>1801</v>
      </c>
      <c r="G83" s="131" t="s">
        <v>1238</v>
      </c>
      <c r="H83" s="107" t="s">
        <v>248</v>
      </c>
      <c r="I83" s="452" t="s">
        <v>249</v>
      </c>
      <c r="J83" s="141" t="s">
        <v>395</v>
      </c>
      <c r="K83" s="141" t="s">
        <v>396</v>
      </c>
      <c r="L83" s="107" t="s">
        <v>248</v>
      </c>
      <c r="M83" s="405" t="s">
        <v>13</v>
      </c>
      <c r="N83" s="262">
        <v>42320</v>
      </c>
      <c r="O83" s="262">
        <v>42212</v>
      </c>
      <c r="P83" s="262">
        <v>42576</v>
      </c>
      <c r="Q83" s="115">
        <v>19912</v>
      </c>
      <c r="R83" s="56">
        <v>0.75</v>
      </c>
      <c r="S83" s="55" t="s">
        <v>279</v>
      </c>
      <c r="T83" s="55">
        <v>14934</v>
      </c>
    </row>
    <row r="84" spans="2:20" s="1" customFormat="1" ht="104.25" customHeight="1" x14ac:dyDescent="0.25">
      <c r="B84" s="596"/>
      <c r="C84" s="536"/>
      <c r="D84" s="540"/>
      <c r="E84" s="538"/>
      <c r="F84" s="309" t="s">
        <v>1801</v>
      </c>
      <c r="G84" s="131" t="s">
        <v>1239</v>
      </c>
      <c r="H84" s="107" t="s">
        <v>236</v>
      </c>
      <c r="I84" s="452" t="s">
        <v>235</v>
      </c>
      <c r="J84" s="141" t="s">
        <v>395</v>
      </c>
      <c r="K84" s="141" t="s">
        <v>396</v>
      </c>
      <c r="L84" s="107" t="s">
        <v>236</v>
      </c>
      <c r="M84" s="405" t="s">
        <v>13</v>
      </c>
      <c r="N84" s="262">
        <v>42305</v>
      </c>
      <c r="O84" s="262">
        <v>42328</v>
      </c>
      <c r="P84" s="262">
        <v>42693</v>
      </c>
      <c r="Q84" s="115">
        <v>20000</v>
      </c>
      <c r="R84" s="56">
        <v>0.75</v>
      </c>
      <c r="S84" s="55" t="s">
        <v>279</v>
      </c>
      <c r="T84" s="55">
        <v>15000</v>
      </c>
    </row>
    <row r="85" spans="2:20" s="1" customFormat="1" ht="119.25" customHeight="1" x14ac:dyDescent="0.25">
      <c r="B85" s="596"/>
      <c r="C85" s="536"/>
      <c r="D85" s="540"/>
      <c r="E85" s="538"/>
      <c r="F85" s="309" t="s">
        <v>1801</v>
      </c>
      <c r="G85" s="131" t="s">
        <v>1240</v>
      </c>
      <c r="H85" s="107" t="s">
        <v>232</v>
      </c>
      <c r="I85" s="452" t="s">
        <v>231</v>
      </c>
      <c r="J85" s="141" t="s">
        <v>395</v>
      </c>
      <c r="K85" s="141" t="s">
        <v>396</v>
      </c>
      <c r="L85" s="107" t="s">
        <v>232</v>
      </c>
      <c r="M85" s="405" t="s">
        <v>25</v>
      </c>
      <c r="N85" s="262">
        <v>42305</v>
      </c>
      <c r="O85" s="262">
        <v>42340</v>
      </c>
      <c r="P85" s="262">
        <v>42705</v>
      </c>
      <c r="Q85" s="115">
        <v>19550</v>
      </c>
      <c r="R85" s="56">
        <v>0.75</v>
      </c>
      <c r="S85" s="55" t="s">
        <v>279</v>
      </c>
      <c r="T85" s="55">
        <v>14662.5</v>
      </c>
    </row>
    <row r="86" spans="2:20" s="1" customFormat="1" ht="90" customHeight="1" x14ac:dyDescent="0.25">
      <c r="B86" s="596"/>
      <c r="C86" s="536"/>
      <c r="D86" s="540"/>
      <c r="E86" s="538"/>
      <c r="F86" s="309" t="s">
        <v>1801</v>
      </c>
      <c r="G86" s="131" t="s">
        <v>2499</v>
      </c>
      <c r="H86" s="107" t="s">
        <v>230</v>
      </c>
      <c r="I86" s="452" t="s">
        <v>229</v>
      </c>
      <c r="J86" s="141" t="s">
        <v>395</v>
      </c>
      <c r="K86" s="141" t="s">
        <v>396</v>
      </c>
      <c r="L86" s="107" t="s">
        <v>230</v>
      </c>
      <c r="M86" s="396" t="s">
        <v>18</v>
      </c>
      <c r="N86" s="262">
        <v>42305</v>
      </c>
      <c r="O86" s="262">
        <v>42354</v>
      </c>
      <c r="P86" s="262">
        <v>42726</v>
      </c>
      <c r="Q86" s="115">
        <v>19977.259999999998</v>
      </c>
      <c r="R86" s="56">
        <v>0.75000025028457362</v>
      </c>
      <c r="S86" s="55" t="s">
        <v>279</v>
      </c>
      <c r="T86" s="55">
        <v>14982.95</v>
      </c>
    </row>
    <row r="87" spans="2:20" s="1" customFormat="1" ht="90" customHeight="1" x14ac:dyDescent="0.25">
      <c r="B87" s="596"/>
      <c r="C87" s="536"/>
      <c r="D87" s="540"/>
      <c r="E87" s="538"/>
      <c r="F87" s="309" t="s">
        <v>1802</v>
      </c>
      <c r="G87" s="131" t="s">
        <v>1237</v>
      </c>
      <c r="H87" s="107" t="s">
        <v>382</v>
      </c>
      <c r="I87" s="452" t="s">
        <v>383</v>
      </c>
      <c r="J87" s="141" t="s">
        <v>395</v>
      </c>
      <c r="K87" s="141" t="s">
        <v>396</v>
      </c>
      <c r="L87" s="107" t="s">
        <v>382</v>
      </c>
      <c r="M87" s="405" t="s">
        <v>15</v>
      </c>
      <c r="N87" s="262">
        <v>42499</v>
      </c>
      <c r="O87" s="262">
        <v>42278</v>
      </c>
      <c r="P87" s="262">
        <v>43039</v>
      </c>
      <c r="Q87" s="115">
        <v>323949.14</v>
      </c>
      <c r="R87" s="56">
        <v>0.78015332900713974</v>
      </c>
      <c r="S87" s="55" t="s">
        <v>279</v>
      </c>
      <c r="T87" s="55">
        <v>252730</v>
      </c>
    </row>
    <row r="88" spans="2:20" s="1" customFormat="1" ht="103.5" customHeight="1" x14ac:dyDescent="0.25">
      <c r="B88" s="596"/>
      <c r="C88" s="536"/>
      <c r="D88" s="540"/>
      <c r="E88" s="538"/>
      <c r="F88" s="309" t="s">
        <v>1801</v>
      </c>
      <c r="G88" s="131" t="s">
        <v>1241</v>
      </c>
      <c r="H88" s="107" t="s">
        <v>228</v>
      </c>
      <c r="I88" s="452" t="s">
        <v>227</v>
      </c>
      <c r="J88" s="141" t="s">
        <v>395</v>
      </c>
      <c r="K88" s="141" t="s">
        <v>396</v>
      </c>
      <c r="L88" s="107" t="s">
        <v>228</v>
      </c>
      <c r="M88" s="405" t="s">
        <v>13</v>
      </c>
      <c r="N88" s="262">
        <v>42305</v>
      </c>
      <c r="O88" s="262">
        <v>42340</v>
      </c>
      <c r="P88" s="262">
        <v>42705</v>
      </c>
      <c r="Q88" s="115">
        <v>19500</v>
      </c>
      <c r="R88" s="56">
        <v>0.75</v>
      </c>
      <c r="S88" s="55" t="s">
        <v>279</v>
      </c>
      <c r="T88" s="55">
        <v>14625</v>
      </c>
    </row>
    <row r="89" spans="2:20" s="1" customFormat="1" ht="176.25" customHeight="1" x14ac:dyDescent="0.25">
      <c r="B89" s="596"/>
      <c r="C89" s="536"/>
      <c r="D89" s="540"/>
      <c r="E89" s="538"/>
      <c r="F89" s="309" t="s">
        <v>1802</v>
      </c>
      <c r="G89" s="131" t="s">
        <v>2571</v>
      </c>
      <c r="H89" s="107" t="s">
        <v>384</v>
      </c>
      <c r="I89" s="452" t="s">
        <v>385</v>
      </c>
      <c r="J89" s="141" t="s">
        <v>395</v>
      </c>
      <c r="K89" s="141" t="s">
        <v>396</v>
      </c>
      <c r="L89" s="107" t="s">
        <v>384</v>
      </c>
      <c r="M89" s="405" t="s">
        <v>13</v>
      </c>
      <c r="N89" s="262">
        <v>42499</v>
      </c>
      <c r="O89" s="262">
        <v>42460</v>
      </c>
      <c r="P89" s="262">
        <v>43465</v>
      </c>
      <c r="Q89" s="115">
        <v>615018.42000000004</v>
      </c>
      <c r="R89" s="56">
        <v>0.77574583863683289</v>
      </c>
      <c r="S89" s="55" t="s">
        <v>279</v>
      </c>
      <c r="T89" s="55">
        <v>477097.98</v>
      </c>
    </row>
    <row r="90" spans="2:20" s="1" customFormat="1" ht="90" customHeight="1" x14ac:dyDescent="0.25">
      <c r="B90" s="596"/>
      <c r="C90" s="536"/>
      <c r="D90" s="540"/>
      <c r="E90" s="538"/>
      <c r="F90" s="309" t="s">
        <v>1802</v>
      </c>
      <c r="G90" s="131" t="s">
        <v>2500</v>
      </c>
      <c r="H90" s="107" t="s">
        <v>425</v>
      </c>
      <c r="I90" s="452" t="s">
        <v>426</v>
      </c>
      <c r="J90" s="141" t="s">
        <v>395</v>
      </c>
      <c r="K90" s="141" t="s">
        <v>396</v>
      </c>
      <c r="L90" s="107" t="s">
        <v>425</v>
      </c>
      <c r="M90" s="405" t="s">
        <v>4</v>
      </c>
      <c r="N90" s="262">
        <v>42514</v>
      </c>
      <c r="O90" s="262">
        <v>42461</v>
      </c>
      <c r="P90" s="262">
        <v>43282</v>
      </c>
      <c r="Q90" s="115">
        <v>361282.38</v>
      </c>
      <c r="R90" s="56">
        <v>0.81610592246430613</v>
      </c>
      <c r="S90" s="55" t="s">
        <v>279</v>
      </c>
      <c r="T90" s="55">
        <v>294844.69</v>
      </c>
    </row>
    <row r="91" spans="2:20" s="1" customFormat="1" ht="90" customHeight="1" x14ac:dyDescent="0.25">
      <c r="B91" s="596"/>
      <c r="C91" s="536"/>
      <c r="D91" s="540"/>
      <c r="E91" s="538"/>
      <c r="F91" s="309" t="s">
        <v>1801</v>
      </c>
      <c r="G91" s="131" t="s">
        <v>2501</v>
      </c>
      <c r="H91" s="107" t="s">
        <v>226</v>
      </c>
      <c r="I91" s="452" t="s">
        <v>225</v>
      </c>
      <c r="J91" s="141" t="s">
        <v>395</v>
      </c>
      <c r="K91" s="141" t="s">
        <v>396</v>
      </c>
      <c r="L91" s="107" t="s">
        <v>226</v>
      </c>
      <c r="M91" s="405" t="s">
        <v>13</v>
      </c>
      <c r="N91" s="262">
        <v>42305</v>
      </c>
      <c r="O91" s="262">
        <v>42319</v>
      </c>
      <c r="P91" s="262">
        <v>42684</v>
      </c>
      <c r="Q91" s="115">
        <v>20000</v>
      </c>
      <c r="R91" s="56">
        <v>0.75</v>
      </c>
      <c r="S91" s="55" t="s">
        <v>279</v>
      </c>
      <c r="T91" s="55">
        <v>15000</v>
      </c>
    </row>
    <row r="92" spans="2:20" s="1" customFormat="1" ht="90" customHeight="1" x14ac:dyDescent="0.25">
      <c r="B92" s="596"/>
      <c r="C92" s="536"/>
      <c r="D92" s="540"/>
      <c r="E92" s="538"/>
      <c r="F92" s="309" t="s">
        <v>1801</v>
      </c>
      <c r="G92" s="131" t="s">
        <v>2502</v>
      </c>
      <c r="H92" s="107" t="s">
        <v>224</v>
      </c>
      <c r="I92" s="452" t="s">
        <v>223</v>
      </c>
      <c r="J92" s="141" t="s">
        <v>395</v>
      </c>
      <c r="K92" s="141" t="s">
        <v>396</v>
      </c>
      <c r="L92" s="107" t="s">
        <v>224</v>
      </c>
      <c r="M92" s="405" t="s">
        <v>1</v>
      </c>
      <c r="N92" s="262">
        <v>42305</v>
      </c>
      <c r="O92" s="262">
        <v>42350</v>
      </c>
      <c r="P92" s="262">
        <v>42715</v>
      </c>
      <c r="Q92" s="115">
        <v>19207.43</v>
      </c>
      <c r="R92" s="56">
        <v>0.74999986984203504</v>
      </c>
      <c r="S92" s="55" t="s">
        <v>279</v>
      </c>
      <c r="T92" s="55">
        <v>14405.57</v>
      </c>
    </row>
    <row r="93" spans="2:20" s="1" customFormat="1" ht="90" customHeight="1" x14ac:dyDescent="0.25">
      <c r="B93" s="596"/>
      <c r="C93" s="536"/>
      <c r="D93" s="540"/>
      <c r="E93" s="538"/>
      <c r="F93" s="309" t="s">
        <v>1801</v>
      </c>
      <c r="G93" s="131" t="s">
        <v>1242</v>
      </c>
      <c r="H93" s="107" t="s">
        <v>256</v>
      </c>
      <c r="I93" s="452" t="s">
        <v>257</v>
      </c>
      <c r="J93" s="141" t="s">
        <v>395</v>
      </c>
      <c r="K93" s="141" t="s">
        <v>396</v>
      </c>
      <c r="L93" s="107" t="s">
        <v>256</v>
      </c>
      <c r="M93" s="405" t="s">
        <v>34</v>
      </c>
      <c r="N93" s="262">
        <v>42373</v>
      </c>
      <c r="O93" s="262">
        <v>42396</v>
      </c>
      <c r="P93" s="262">
        <v>42761</v>
      </c>
      <c r="Q93" s="115">
        <v>20000</v>
      </c>
      <c r="R93" s="56">
        <v>0.75</v>
      </c>
      <c r="S93" s="55" t="s">
        <v>279</v>
      </c>
      <c r="T93" s="55">
        <v>15000</v>
      </c>
    </row>
    <row r="94" spans="2:20" s="1" customFormat="1" ht="105.75" customHeight="1" x14ac:dyDescent="0.25">
      <c r="B94" s="596"/>
      <c r="C94" s="536"/>
      <c r="D94" s="540"/>
      <c r="E94" s="538"/>
      <c r="F94" s="309" t="s">
        <v>1801</v>
      </c>
      <c r="G94" s="131" t="s">
        <v>2503</v>
      </c>
      <c r="H94" s="107" t="s">
        <v>258</v>
      </c>
      <c r="I94" s="452" t="s">
        <v>259</v>
      </c>
      <c r="J94" s="141" t="s">
        <v>395</v>
      </c>
      <c r="K94" s="141" t="s">
        <v>396</v>
      </c>
      <c r="L94" s="107" t="s">
        <v>258</v>
      </c>
      <c r="M94" s="405" t="s">
        <v>7</v>
      </c>
      <c r="N94" s="262">
        <v>42373</v>
      </c>
      <c r="O94" s="262">
        <v>42382</v>
      </c>
      <c r="P94" s="262">
        <v>42747</v>
      </c>
      <c r="Q94" s="115">
        <v>20000</v>
      </c>
      <c r="R94" s="56">
        <v>0.75</v>
      </c>
      <c r="S94" s="55" t="s">
        <v>279</v>
      </c>
      <c r="T94" s="55">
        <v>15000</v>
      </c>
    </row>
    <row r="95" spans="2:20" s="1" customFormat="1" ht="90" customHeight="1" x14ac:dyDescent="0.25">
      <c r="B95" s="596"/>
      <c r="C95" s="536"/>
      <c r="D95" s="540"/>
      <c r="E95" s="538"/>
      <c r="F95" s="309" t="s">
        <v>1801</v>
      </c>
      <c r="G95" s="131" t="s">
        <v>2504</v>
      </c>
      <c r="H95" s="107" t="s">
        <v>260</v>
      </c>
      <c r="I95" s="452" t="s">
        <v>261</v>
      </c>
      <c r="J95" s="141" t="s">
        <v>395</v>
      </c>
      <c r="K95" s="141" t="s">
        <v>396</v>
      </c>
      <c r="L95" s="107" t="s">
        <v>260</v>
      </c>
      <c r="M95" s="396" t="s">
        <v>69</v>
      </c>
      <c r="N95" s="262">
        <v>42373</v>
      </c>
      <c r="O95" s="262">
        <v>42381</v>
      </c>
      <c r="P95" s="262">
        <v>42746</v>
      </c>
      <c r="Q95" s="115">
        <v>19800</v>
      </c>
      <c r="R95" s="56">
        <v>0.75</v>
      </c>
      <c r="S95" s="55" t="s">
        <v>279</v>
      </c>
      <c r="T95" s="55">
        <v>14850</v>
      </c>
    </row>
    <row r="96" spans="2:20" s="1" customFormat="1" ht="90" customHeight="1" x14ac:dyDescent="0.25">
      <c r="B96" s="596"/>
      <c r="C96" s="536"/>
      <c r="D96" s="540"/>
      <c r="E96" s="538"/>
      <c r="F96" s="309" t="s">
        <v>1801</v>
      </c>
      <c r="G96" s="131" t="s">
        <v>1243</v>
      </c>
      <c r="H96" s="107" t="s">
        <v>262</v>
      </c>
      <c r="I96" s="452" t="s">
        <v>263</v>
      </c>
      <c r="J96" s="141" t="s">
        <v>395</v>
      </c>
      <c r="K96" s="141" t="s">
        <v>396</v>
      </c>
      <c r="L96" s="107" t="s">
        <v>262</v>
      </c>
      <c r="M96" s="405" t="s">
        <v>25</v>
      </c>
      <c r="N96" s="262">
        <v>42373</v>
      </c>
      <c r="O96" s="262">
        <v>42404</v>
      </c>
      <c r="P96" s="262">
        <v>42825</v>
      </c>
      <c r="Q96" s="115">
        <v>19934.38</v>
      </c>
      <c r="R96" s="56">
        <v>0.75000025082295008</v>
      </c>
      <c r="S96" s="55" t="s">
        <v>279</v>
      </c>
      <c r="T96" s="55">
        <v>14950.79</v>
      </c>
    </row>
    <row r="97" spans="2:20" s="1" customFormat="1" ht="90" customHeight="1" x14ac:dyDescent="0.25">
      <c r="B97" s="596"/>
      <c r="C97" s="536"/>
      <c r="D97" s="540"/>
      <c r="E97" s="538"/>
      <c r="F97" s="309" t="s">
        <v>1801</v>
      </c>
      <c r="G97" s="131" t="s">
        <v>1244</v>
      </c>
      <c r="H97" s="107" t="s">
        <v>380</v>
      </c>
      <c r="I97" s="452" t="s">
        <v>381</v>
      </c>
      <c r="J97" s="141" t="s">
        <v>395</v>
      </c>
      <c r="K97" s="141" t="s">
        <v>396</v>
      </c>
      <c r="L97" s="107" t="s">
        <v>380</v>
      </c>
      <c r="M97" s="405" t="s">
        <v>15</v>
      </c>
      <c r="N97" s="262">
        <v>42472</v>
      </c>
      <c r="O97" s="262">
        <v>42509</v>
      </c>
      <c r="P97" s="262">
        <v>42873</v>
      </c>
      <c r="Q97" s="115">
        <v>20000</v>
      </c>
      <c r="R97" s="56">
        <v>0.75</v>
      </c>
      <c r="S97" s="55" t="s">
        <v>279</v>
      </c>
      <c r="T97" s="55">
        <v>15000</v>
      </c>
    </row>
    <row r="98" spans="2:20" s="1" customFormat="1" ht="90" customHeight="1" x14ac:dyDescent="0.25">
      <c r="B98" s="596"/>
      <c r="C98" s="536"/>
      <c r="D98" s="540"/>
      <c r="E98" s="538"/>
      <c r="F98" s="309" t="s">
        <v>1801</v>
      </c>
      <c r="G98" s="131" t="s">
        <v>1245</v>
      </c>
      <c r="H98" s="107" t="s">
        <v>285</v>
      </c>
      <c r="I98" s="452" t="s">
        <v>286</v>
      </c>
      <c r="J98" s="141" t="s">
        <v>395</v>
      </c>
      <c r="K98" s="141" t="s">
        <v>396</v>
      </c>
      <c r="L98" s="107" t="s">
        <v>285</v>
      </c>
      <c r="M98" s="405" t="s">
        <v>13</v>
      </c>
      <c r="N98" s="262">
        <v>42433</v>
      </c>
      <c r="O98" s="262">
        <v>42469</v>
      </c>
      <c r="P98" s="262">
        <v>42833</v>
      </c>
      <c r="Q98" s="115">
        <v>20000</v>
      </c>
      <c r="R98" s="56">
        <v>0.75</v>
      </c>
      <c r="S98" s="55" t="s">
        <v>279</v>
      </c>
      <c r="T98" s="55">
        <v>15000</v>
      </c>
    </row>
    <row r="99" spans="2:20" s="1" customFormat="1" ht="90" customHeight="1" x14ac:dyDescent="0.25">
      <c r="B99" s="596"/>
      <c r="C99" s="536"/>
      <c r="D99" s="540"/>
      <c r="E99" s="538"/>
      <c r="F99" s="309" t="s">
        <v>1801</v>
      </c>
      <c r="G99" s="131" t="s">
        <v>1246</v>
      </c>
      <c r="H99" s="107" t="s">
        <v>283</v>
      </c>
      <c r="I99" s="452" t="s">
        <v>284</v>
      </c>
      <c r="J99" s="141" t="s">
        <v>395</v>
      </c>
      <c r="K99" s="141" t="s">
        <v>396</v>
      </c>
      <c r="L99" s="107" t="s">
        <v>283</v>
      </c>
      <c r="M99" s="405" t="s">
        <v>10</v>
      </c>
      <c r="N99" s="262">
        <v>42433</v>
      </c>
      <c r="O99" s="262">
        <v>42451</v>
      </c>
      <c r="P99" s="262">
        <v>42815</v>
      </c>
      <c r="Q99" s="115">
        <v>15000</v>
      </c>
      <c r="R99" s="56">
        <v>0.75</v>
      </c>
      <c r="S99" s="55" t="s">
        <v>279</v>
      </c>
      <c r="T99" s="55">
        <v>11250</v>
      </c>
    </row>
    <row r="100" spans="2:20" s="1" customFormat="1" ht="120" customHeight="1" x14ac:dyDescent="0.25">
      <c r="B100" s="596"/>
      <c r="C100" s="536"/>
      <c r="D100" s="540"/>
      <c r="E100" s="538"/>
      <c r="F100" s="309" t="s">
        <v>1801</v>
      </c>
      <c r="G100" s="131" t="s">
        <v>2505</v>
      </c>
      <c r="H100" s="107" t="s">
        <v>419</v>
      </c>
      <c r="I100" s="452" t="s">
        <v>420</v>
      </c>
      <c r="J100" s="141" t="s">
        <v>395</v>
      </c>
      <c r="K100" s="141" t="s">
        <v>396</v>
      </c>
      <c r="L100" s="107" t="s">
        <v>419</v>
      </c>
      <c r="M100" s="405" t="s">
        <v>13</v>
      </c>
      <c r="N100" s="262">
        <v>42520</v>
      </c>
      <c r="O100" s="262">
        <v>42551</v>
      </c>
      <c r="P100" s="262">
        <v>42915</v>
      </c>
      <c r="Q100" s="115">
        <v>20000</v>
      </c>
      <c r="R100" s="56">
        <v>0.75</v>
      </c>
      <c r="S100" s="55" t="s">
        <v>279</v>
      </c>
      <c r="T100" s="55">
        <v>15000</v>
      </c>
    </row>
    <row r="101" spans="2:20" s="1" customFormat="1" ht="90" customHeight="1" x14ac:dyDescent="0.25">
      <c r="B101" s="596"/>
      <c r="C101" s="536"/>
      <c r="D101" s="540"/>
      <c r="E101" s="538"/>
      <c r="F101" s="309" t="s">
        <v>1803</v>
      </c>
      <c r="G101" s="131" t="s">
        <v>1247</v>
      </c>
      <c r="H101" s="107" t="s">
        <v>933</v>
      </c>
      <c r="I101" s="452" t="s">
        <v>934</v>
      </c>
      <c r="J101" s="141" t="s">
        <v>395</v>
      </c>
      <c r="K101" s="141" t="s">
        <v>396</v>
      </c>
      <c r="L101" s="107" t="s">
        <v>933</v>
      </c>
      <c r="M101" s="396" t="s">
        <v>2915</v>
      </c>
      <c r="N101" s="262">
        <v>42775</v>
      </c>
      <c r="O101" s="262">
        <v>42445</v>
      </c>
      <c r="P101" s="262">
        <v>43646</v>
      </c>
      <c r="Q101" s="115">
        <v>186263.61</v>
      </c>
      <c r="R101" s="56">
        <v>0.4</v>
      </c>
      <c r="S101" s="55" t="s">
        <v>279</v>
      </c>
      <c r="T101" s="55">
        <v>115483.44</v>
      </c>
    </row>
    <row r="102" spans="2:20" s="1" customFormat="1" ht="90" customHeight="1" x14ac:dyDescent="0.25">
      <c r="B102" s="596"/>
      <c r="C102" s="536"/>
      <c r="D102" s="540"/>
      <c r="E102" s="538"/>
      <c r="F102" s="309" t="s">
        <v>1803</v>
      </c>
      <c r="G102" s="131" t="s">
        <v>1248</v>
      </c>
      <c r="H102" s="107" t="s">
        <v>623</v>
      </c>
      <c r="I102" s="452" t="s">
        <v>624</v>
      </c>
      <c r="J102" s="141" t="s">
        <v>395</v>
      </c>
      <c r="K102" s="141" t="s">
        <v>396</v>
      </c>
      <c r="L102" s="107" t="s">
        <v>623</v>
      </c>
      <c r="M102" s="405" t="s">
        <v>13</v>
      </c>
      <c r="N102" s="262">
        <v>42621</v>
      </c>
      <c r="O102" s="262">
        <v>42644</v>
      </c>
      <c r="P102" s="262">
        <v>43921</v>
      </c>
      <c r="Q102" s="115">
        <v>648260.13</v>
      </c>
      <c r="R102" s="56">
        <v>0.62</v>
      </c>
      <c r="S102" s="55" t="s">
        <v>279</v>
      </c>
      <c r="T102" s="55">
        <v>400519.75</v>
      </c>
    </row>
    <row r="103" spans="2:20" s="1" customFormat="1" ht="134.25" customHeight="1" x14ac:dyDescent="0.25">
      <c r="B103" s="596"/>
      <c r="C103" s="536"/>
      <c r="D103" s="540"/>
      <c r="E103" s="538"/>
      <c r="F103" s="309" t="s">
        <v>1803</v>
      </c>
      <c r="G103" s="131" t="s">
        <v>1249</v>
      </c>
      <c r="H103" s="107" t="s">
        <v>631</v>
      </c>
      <c r="I103" s="452" t="s">
        <v>632</v>
      </c>
      <c r="J103" s="141" t="s">
        <v>395</v>
      </c>
      <c r="K103" s="141" t="s">
        <v>396</v>
      </c>
      <c r="L103" s="107" t="s">
        <v>631</v>
      </c>
      <c r="M103" s="396" t="s">
        <v>2928</v>
      </c>
      <c r="N103" s="262">
        <v>42636</v>
      </c>
      <c r="O103" s="262">
        <v>42675</v>
      </c>
      <c r="P103" s="262">
        <v>43769</v>
      </c>
      <c r="Q103" s="115">
        <v>37709.54</v>
      </c>
      <c r="R103" s="56">
        <v>0.62</v>
      </c>
      <c r="S103" s="55" t="s">
        <v>279</v>
      </c>
      <c r="T103" s="55">
        <v>23379.91</v>
      </c>
    </row>
    <row r="104" spans="2:20" s="1" customFormat="1" ht="47.25" customHeight="1" x14ac:dyDescent="0.25">
      <c r="B104" s="596"/>
      <c r="C104" s="536"/>
      <c r="D104" s="540"/>
      <c r="E104" s="538"/>
      <c r="F104" s="309" t="s">
        <v>1803</v>
      </c>
      <c r="G104" s="131" t="s">
        <v>2506</v>
      </c>
      <c r="H104" s="107" t="s">
        <v>633</v>
      </c>
      <c r="I104" s="452" t="s">
        <v>634</v>
      </c>
      <c r="J104" s="141" t="s">
        <v>395</v>
      </c>
      <c r="K104" s="141" t="s">
        <v>396</v>
      </c>
      <c r="L104" s="107" t="s">
        <v>633</v>
      </c>
      <c r="M104" s="396" t="s">
        <v>2914</v>
      </c>
      <c r="N104" s="262">
        <v>42627</v>
      </c>
      <c r="O104" s="262">
        <v>42644</v>
      </c>
      <c r="P104" s="262">
        <v>43465</v>
      </c>
      <c r="Q104" s="115">
        <v>123820.64</v>
      </c>
      <c r="R104" s="56">
        <v>0.61</v>
      </c>
      <c r="S104" s="55" t="s">
        <v>279</v>
      </c>
      <c r="T104" s="55">
        <v>75947.61</v>
      </c>
    </row>
    <row r="105" spans="2:20" s="1" customFormat="1" ht="108" customHeight="1" x14ac:dyDescent="0.25">
      <c r="B105" s="596"/>
      <c r="C105" s="536"/>
      <c r="D105" s="540"/>
      <c r="E105" s="538"/>
      <c r="F105" s="309" t="s">
        <v>1803</v>
      </c>
      <c r="G105" s="131" t="s">
        <v>1237</v>
      </c>
      <c r="H105" s="107" t="s">
        <v>625</v>
      </c>
      <c r="I105" s="452" t="s">
        <v>626</v>
      </c>
      <c r="J105" s="141" t="s">
        <v>395</v>
      </c>
      <c r="K105" s="141" t="s">
        <v>396</v>
      </c>
      <c r="L105" s="107" t="s">
        <v>625</v>
      </c>
      <c r="M105" s="396" t="s">
        <v>2929</v>
      </c>
      <c r="N105" s="262">
        <v>42627</v>
      </c>
      <c r="O105" s="262">
        <v>42461</v>
      </c>
      <c r="P105" s="262">
        <v>43555</v>
      </c>
      <c r="Q105" s="115">
        <v>523666.48</v>
      </c>
      <c r="R105" s="56">
        <v>0.61</v>
      </c>
      <c r="S105" s="55" t="s">
        <v>279</v>
      </c>
      <c r="T105" s="55">
        <v>319527.17</v>
      </c>
    </row>
    <row r="106" spans="2:20" s="1" customFormat="1" ht="111" customHeight="1" x14ac:dyDescent="0.25">
      <c r="B106" s="596"/>
      <c r="C106" s="536"/>
      <c r="D106" s="540"/>
      <c r="E106" s="538"/>
      <c r="F106" s="309" t="s">
        <v>1803</v>
      </c>
      <c r="G106" s="131" t="s">
        <v>1237</v>
      </c>
      <c r="H106" s="107" t="s">
        <v>627</v>
      </c>
      <c r="I106" s="452" t="s">
        <v>628</v>
      </c>
      <c r="J106" s="141" t="s">
        <v>395</v>
      </c>
      <c r="K106" s="141" t="s">
        <v>396</v>
      </c>
      <c r="L106" s="107" t="s">
        <v>627</v>
      </c>
      <c r="M106" s="396" t="s">
        <v>2916</v>
      </c>
      <c r="N106" s="262">
        <v>42627</v>
      </c>
      <c r="O106" s="262">
        <v>42461</v>
      </c>
      <c r="P106" s="262">
        <v>43738</v>
      </c>
      <c r="Q106" s="115">
        <v>539728.71</v>
      </c>
      <c r="R106" s="56">
        <v>0.7</v>
      </c>
      <c r="S106" s="55" t="s">
        <v>279</v>
      </c>
      <c r="T106" s="55">
        <v>331033.73</v>
      </c>
    </row>
    <row r="107" spans="2:20" s="1" customFormat="1" ht="123" customHeight="1" x14ac:dyDescent="0.25">
      <c r="B107" s="596"/>
      <c r="C107" s="536"/>
      <c r="D107" s="540"/>
      <c r="E107" s="538"/>
      <c r="F107" s="309" t="s">
        <v>1803</v>
      </c>
      <c r="G107" s="131" t="s">
        <v>1250</v>
      </c>
      <c r="H107" s="107" t="s">
        <v>629</v>
      </c>
      <c r="I107" s="452" t="s">
        <v>630</v>
      </c>
      <c r="J107" s="141" t="s">
        <v>395</v>
      </c>
      <c r="K107" s="141" t="s">
        <v>396</v>
      </c>
      <c r="L107" s="107" t="s">
        <v>629</v>
      </c>
      <c r="M107" s="396" t="s">
        <v>2930</v>
      </c>
      <c r="N107" s="262">
        <v>42627</v>
      </c>
      <c r="O107" s="262">
        <v>42660</v>
      </c>
      <c r="P107" s="262">
        <v>43754</v>
      </c>
      <c r="Q107" s="115">
        <v>272098.62</v>
      </c>
      <c r="R107" s="56">
        <v>0.62</v>
      </c>
      <c r="S107" s="55" t="s">
        <v>279</v>
      </c>
      <c r="T107" s="55">
        <v>168701.14</v>
      </c>
    </row>
    <row r="108" spans="2:20" s="1" customFormat="1" ht="90" customHeight="1" x14ac:dyDescent="0.25">
      <c r="B108" s="596"/>
      <c r="C108" s="536"/>
      <c r="D108" s="540"/>
      <c r="E108" s="538"/>
      <c r="F108" s="309" t="s">
        <v>1801</v>
      </c>
      <c r="G108" s="131" t="s">
        <v>1251</v>
      </c>
      <c r="H108" s="107" t="s">
        <v>415</v>
      </c>
      <c r="I108" s="452" t="s">
        <v>416</v>
      </c>
      <c r="J108" s="141" t="s">
        <v>395</v>
      </c>
      <c r="K108" s="141" t="s">
        <v>396</v>
      </c>
      <c r="L108" s="107" t="s">
        <v>415</v>
      </c>
      <c r="M108" s="405" t="s">
        <v>7</v>
      </c>
      <c r="N108" s="262">
        <v>42520</v>
      </c>
      <c r="O108" s="262">
        <v>42559</v>
      </c>
      <c r="P108" s="262">
        <v>42923</v>
      </c>
      <c r="Q108" s="115">
        <v>20000</v>
      </c>
      <c r="R108" s="56">
        <v>0.75</v>
      </c>
      <c r="S108" s="55" t="s">
        <v>279</v>
      </c>
      <c r="T108" s="55">
        <v>15000</v>
      </c>
    </row>
    <row r="109" spans="2:20" s="1" customFormat="1" ht="108" customHeight="1" x14ac:dyDescent="0.25">
      <c r="B109" s="596"/>
      <c r="C109" s="536"/>
      <c r="D109" s="540"/>
      <c r="E109" s="538"/>
      <c r="F109" s="309" t="s">
        <v>1801</v>
      </c>
      <c r="G109" s="131" t="s">
        <v>2507</v>
      </c>
      <c r="H109" s="107" t="s">
        <v>421</v>
      </c>
      <c r="I109" s="452" t="s">
        <v>422</v>
      </c>
      <c r="J109" s="141" t="s">
        <v>395</v>
      </c>
      <c r="K109" s="141" t="s">
        <v>396</v>
      </c>
      <c r="L109" s="107" t="s">
        <v>421</v>
      </c>
      <c r="M109" s="405" t="s">
        <v>7</v>
      </c>
      <c r="N109" s="262">
        <v>42520</v>
      </c>
      <c r="O109" s="262">
        <v>42523</v>
      </c>
      <c r="P109" s="262">
        <v>42887</v>
      </c>
      <c r="Q109" s="115">
        <v>20000</v>
      </c>
      <c r="R109" s="56">
        <v>0.75</v>
      </c>
      <c r="S109" s="55" t="s">
        <v>279</v>
      </c>
      <c r="T109" s="55">
        <v>15000</v>
      </c>
    </row>
    <row r="110" spans="2:20" s="1" customFormat="1" ht="125.25" customHeight="1" x14ac:dyDescent="0.25">
      <c r="B110" s="596"/>
      <c r="C110" s="536"/>
      <c r="D110" s="540"/>
      <c r="E110" s="538"/>
      <c r="F110" s="309" t="s">
        <v>1801</v>
      </c>
      <c r="G110" s="131" t="s">
        <v>2508</v>
      </c>
      <c r="H110" s="107" t="s">
        <v>423</v>
      </c>
      <c r="I110" s="452" t="s">
        <v>424</v>
      </c>
      <c r="J110" s="141" t="s">
        <v>395</v>
      </c>
      <c r="K110" s="141" t="s">
        <v>396</v>
      </c>
      <c r="L110" s="107" t="s">
        <v>423</v>
      </c>
      <c r="M110" s="405" t="s">
        <v>25</v>
      </c>
      <c r="N110" s="262">
        <v>42520</v>
      </c>
      <c r="O110" s="262">
        <v>42549</v>
      </c>
      <c r="P110" s="262">
        <v>42913</v>
      </c>
      <c r="Q110" s="115">
        <v>20000</v>
      </c>
      <c r="R110" s="56">
        <v>0.75</v>
      </c>
      <c r="S110" s="55" t="s">
        <v>279</v>
      </c>
      <c r="T110" s="55">
        <v>15000</v>
      </c>
    </row>
    <row r="111" spans="2:20" s="1" customFormat="1" ht="72.75" customHeight="1" x14ac:dyDescent="0.25">
      <c r="B111" s="596"/>
      <c r="C111" s="536"/>
      <c r="D111" s="540"/>
      <c r="E111" s="538"/>
      <c r="F111" s="309" t="s">
        <v>1801</v>
      </c>
      <c r="G111" s="131" t="s">
        <v>1252</v>
      </c>
      <c r="H111" s="107" t="s">
        <v>417</v>
      </c>
      <c r="I111" s="452" t="s">
        <v>418</v>
      </c>
      <c r="J111" s="141" t="s">
        <v>395</v>
      </c>
      <c r="K111" s="141" t="s">
        <v>396</v>
      </c>
      <c r="L111" s="107" t="s">
        <v>417</v>
      </c>
      <c r="M111" s="405" t="s">
        <v>13</v>
      </c>
      <c r="N111" s="262">
        <v>42520</v>
      </c>
      <c r="O111" s="262">
        <v>42558</v>
      </c>
      <c r="P111" s="262">
        <v>42922</v>
      </c>
      <c r="Q111" s="115">
        <v>20000</v>
      </c>
      <c r="R111" s="56">
        <v>0.75</v>
      </c>
      <c r="S111" s="55" t="s">
        <v>279</v>
      </c>
      <c r="T111" s="55">
        <v>15000</v>
      </c>
    </row>
    <row r="112" spans="2:20" s="1" customFormat="1" ht="90" customHeight="1" x14ac:dyDescent="0.25">
      <c r="B112" s="596"/>
      <c r="C112" s="536"/>
      <c r="D112" s="540"/>
      <c r="E112" s="538"/>
      <c r="F112" s="309" t="s">
        <v>1804</v>
      </c>
      <c r="G112" s="131" t="s">
        <v>1253</v>
      </c>
      <c r="H112" s="107" t="s">
        <v>830</v>
      </c>
      <c r="I112" s="452" t="s">
        <v>828</v>
      </c>
      <c r="J112" s="141" t="s">
        <v>395</v>
      </c>
      <c r="K112" s="141" t="s">
        <v>396</v>
      </c>
      <c r="L112" s="498" t="s">
        <v>830</v>
      </c>
      <c r="M112" s="396" t="s">
        <v>13</v>
      </c>
      <c r="N112" s="262">
        <v>42711</v>
      </c>
      <c r="O112" s="262">
        <v>42753</v>
      </c>
      <c r="P112" s="262">
        <v>43117</v>
      </c>
      <c r="Q112" s="115">
        <v>20000</v>
      </c>
      <c r="R112" s="56">
        <v>0.75</v>
      </c>
      <c r="S112" s="55" t="s">
        <v>279</v>
      </c>
      <c r="T112" s="55">
        <v>15000</v>
      </c>
    </row>
    <row r="113" spans="2:20" s="1" customFormat="1" ht="125.25" customHeight="1" x14ac:dyDescent="0.25">
      <c r="B113" s="596"/>
      <c r="C113" s="536"/>
      <c r="D113" s="540"/>
      <c r="E113" s="538"/>
      <c r="F113" s="309" t="s">
        <v>1804</v>
      </c>
      <c r="G113" s="131" t="s">
        <v>2509</v>
      </c>
      <c r="H113" s="107" t="s">
        <v>831</v>
      </c>
      <c r="I113" s="452" t="s">
        <v>829</v>
      </c>
      <c r="J113" s="141" t="s">
        <v>395</v>
      </c>
      <c r="K113" s="141" t="s">
        <v>396</v>
      </c>
      <c r="L113" s="498" t="s">
        <v>831</v>
      </c>
      <c r="M113" s="396" t="s">
        <v>10</v>
      </c>
      <c r="N113" s="262">
        <v>42711</v>
      </c>
      <c r="O113" s="262">
        <v>42739</v>
      </c>
      <c r="P113" s="262">
        <v>43103</v>
      </c>
      <c r="Q113" s="115">
        <v>20000</v>
      </c>
      <c r="R113" s="56">
        <v>0.75</v>
      </c>
      <c r="S113" s="55" t="s">
        <v>279</v>
      </c>
      <c r="T113" s="55">
        <v>15000</v>
      </c>
    </row>
    <row r="114" spans="2:20" s="1" customFormat="1" ht="136.5" customHeight="1" x14ac:dyDescent="0.25">
      <c r="B114" s="596"/>
      <c r="C114" s="536"/>
      <c r="D114" s="540"/>
      <c r="E114" s="538"/>
      <c r="F114" s="314" t="s">
        <v>1528</v>
      </c>
      <c r="G114" s="62" t="s">
        <v>2349</v>
      </c>
      <c r="H114" s="109" t="s">
        <v>1529</v>
      </c>
      <c r="I114" s="447" t="s">
        <v>1527</v>
      </c>
      <c r="J114" s="153" t="s">
        <v>395</v>
      </c>
      <c r="K114" s="153" t="s">
        <v>396</v>
      </c>
      <c r="L114" s="499"/>
      <c r="M114" s="429" t="s">
        <v>2255</v>
      </c>
      <c r="N114" s="262">
        <v>43046</v>
      </c>
      <c r="O114" s="262">
        <v>43073</v>
      </c>
      <c r="P114" s="262">
        <v>44168</v>
      </c>
      <c r="Q114" s="118">
        <v>375491.16</v>
      </c>
      <c r="R114" s="56">
        <v>0.62</v>
      </c>
      <c r="S114" s="55" t="s">
        <v>279</v>
      </c>
      <c r="T114" s="55">
        <v>232804.52</v>
      </c>
    </row>
    <row r="115" spans="2:20" s="1" customFormat="1" ht="149.25" customHeight="1" x14ac:dyDescent="0.25">
      <c r="B115" s="596"/>
      <c r="C115" s="536"/>
      <c r="D115" s="540"/>
      <c r="E115" s="538"/>
      <c r="F115" s="314" t="s">
        <v>1528</v>
      </c>
      <c r="G115" s="343" t="s">
        <v>2510</v>
      </c>
      <c r="H115" s="107" t="s">
        <v>1387</v>
      </c>
      <c r="I115" s="452" t="s">
        <v>1388</v>
      </c>
      <c r="J115" s="197" t="s">
        <v>395</v>
      </c>
      <c r="K115" s="197" t="s">
        <v>396</v>
      </c>
      <c r="L115" s="107" t="s">
        <v>1387</v>
      </c>
      <c r="M115" s="396" t="s">
        <v>2254</v>
      </c>
      <c r="N115" s="262">
        <v>42964</v>
      </c>
      <c r="O115" s="262">
        <v>43009</v>
      </c>
      <c r="P115" s="262">
        <v>44104</v>
      </c>
      <c r="Q115" s="115">
        <v>1234213.07</v>
      </c>
      <c r="R115" s="56">
        <v>0.61</v>
      </c>
      <c r="S115" s="55" t="s">
        <v>279</v>
      </c>
      <c r="T115" s="55">
        <v>757397.55</v>
      </c>
    </row>
    <row r="116" spans="2:20" s="1" customFormat="1" ht="149.25" customHeight="1" x14ac:dyDescent="0.25">
      <c r="B116" s="596"/>
      <c r="C116" s="536"/>
      <c r="D116" s="540"/>
      <c r="E116" s="538"/>
      <c r="F116" s="316" t="s">
        <v>1924</v>
      </c>
      <c r="G116" s="344" t="s">
        <v>2511</v>
      </c>
      <c r="H116" s="107" t="s">
        <v>1926</v>
      </c>
      <c r="I116" s="452" t="s">
        <v>1927</v>
      </c>
      <c r="J116" s="197" t="s">
        <v>395</v>
      </c>
      <c r="K116" s="197" t="s">
        <v>396</v>
      </c>
      <c r="L116" s="107" t="s">
        <v>1930</v>
      </c>
      <c r="M116" s="396" t="s">
        <v>13</v>
      </c>
      <c r="N116" s="262">
        <v>43208</v>
      </c>
      <c r="O116" s="262">
        <v>43257</v>
      </c>
      <c r="P116" s="262">
        <v>43621</v>
      </c>
      <c r="Q116" s="116">
        <v>20000</v>
      </c>
      <c r="R116" s="68">
        <v>0.75</v>
      </c>
      <c r="S116" s="67" t="s">
        <v>279</v>
      </c>
      <c r="T116" s="67">
        <v>15000</v>
      </c>
    </row>
    <row r="117" spans="2:20" s="1" customFormat="1" ht="149.25" customHeight="1" x14ac:dyDescent="0.25">
      <c r="B117" s="596"/>
      <c r="C117" s="536"/>
      <c r="D117" s="540"/>
      <c r="E117" s="538"/>
      <c r="F117" s="316" t="s">
        <v>1925</v>
      </c>
      <c r="G117" s="337" t="s">
        <v>2350</v>
      </c>
      <c r="H117" s="201" t="s">
        <v>1935</v>
      </c>
      <c r="I117" s="464" t="s">
        <v>1936</v>
      </c>
      <c r="J117" s="197" t="s">
        <v>395</v>
      </c>
      <c r="K117" s="197" t="s">
        <v>396</v>
      </c>
      <c r="L117" s="201" t="s">
        <v>1937</v>
      </c>
      <c r="M117" s="430" t="s">
        <v>2256</v>
      </c>
      <c r="N117" s="262">
        <v>43245</v>
      </c>
      <c r="O117" s="262">
        <v>43344</v>
      </c>
      <c r="P117" s="262">
        <v>44254</v>
      </c>
      <c r="Q117" s="116">
        <v>24728.720000000001</v>
      </c>
      <c r="R117" s="68">
        <v>0.45069999999999999</v>
      </c>
      <c r="S117" s="67" t="s">
        <v>279</v>
      </c>
      <c r="T117" s="67">
        <v>11144.41</v>
      </c>
    </row>
    <row r="118" spans="2:20" s="1" customFormat="1" ht="149.25" customHeight="1" x14ac:dyDescent="0.25">
      <c r="B118" s="596"/>
      <c r="C118" s="536"/>
      <c r="D118" s="540"/>
      <c r="E118" s="538"/>
      <c r="F118" s="316" t="s">
        <v>1925</v>
      </c>
      <c r="G118" s="338" t="s">
        <v>2512</v>
      </c>
      <c r="H118" s="107" t="s">
        <v>1977</v>
      </c>
      <c r="I118" s="452" t="s">
        <v>1978</v>
      </c>
      <c r="J118" s="197" t="s">
        <v>395</v>
      </c>
      <c r="K118" s="197" t="s">
        <v>396</v>
      </c>
      <c r="L118" s="107" t="s">
        <v>1979</v>
      </c>
      <c r="M118" s="396" t="s">
        <v>2257</v>
      </c>
      <c r="N118" s="262">
        <v>43245</v>
      </c>
      <c r="O118" s="262">
        <v>43344</v>
      </c>
      <c r="P118" s="262">
        <v>44439</v>
      </c>
      <c r="Q118" s="115">
        <v>232322.09</v>
      </c>
      <c r="R118" s="56">
        <v>0.62</v>
      </c>
      <c r="S118" s="55" t="s">
        <v>279</v>
      </c>
      <c r="T118" s="55">
        <v>174241.57</v>
      </c>
    </row>
    <row r="119" spans="2:20" s="1" customFormat="1" ht="149.25" customHeight="1" x14ac:dyDescent="0.25">
      <c r="B119" s="596"/>
      <c r="C119" s="536"/>
      <c r="D119" s="540"/>
      <c r="E119" s="538"/>
      <c r="F119" s="316" t="s">
        <v>1925</v>
      </c>
      <c r="G119" s="344" t="s">
        <v>1237</v>
      </c>
      <c r="H119" s="107" t="s">
        <v>1928</v>
      </c>
      <c r="I119" s="452" t="s">
        <v>1929</v>
      </c>
      <c r="J119" s="197" t="s">
        <v>395</v>
      </c>
      <c r="K119" s="197" t="s">
        <v>396</v>
      </c>
      <c r="L119" s="107" t="s">
        <v>1931</v>
      </c>
      <c r="M119" s="396" t="s">
        <v>2258</v>
      </c>
      <c r="N119" s="262">
        <v>43216</v>
      </c>
      <c r="O119" s="262">
        <v>43101</v>
      </c>
      <c r="P119" s="262">
        <v>44196</v>
      </c>
      <c r="Q119" s="116">
        <v>404629.4</v>
      </c>
      <c r="R119" s="68">
        <v>0.61370000000000002</v>
      </c>
      <c r="S119" s="67" t="s">
        <v>279</v>
      </c>
      <c r="T119" s="67">
        <v>248302.52</v>
      </c>
    </row>
    <row r="120" spans="2:20" s="1" customFormat="1" ht="149.25" customHeight="1" x14ac:dyDescent="0.25">
      <c r="B120" s="596"/>
      <c r="C120" s="536"/>
      <c r="D120" s="540"/>
      <c r="E120" s="538"/>
      <c r="F120" s="316" t="s">
        <v>2847</v>
      </c>
      <c r="G120" s="344" t="s">
        <v>2997</v>
      </c>
      <c r="H120" s="107" t="s">
        <v>2848</v>
      </c>
      <c r="I120" s="452" t="s">
        <v>2840</v>
      </c>
      <c r="J120" s="281" t="s">
        <v>395</v>
      </c>
      <c r="K120" s="281" t="s">
        <v>396</v>
      </c>
      <c r="L120" s="107" t="s">
        <v>2849</v>
      </c>
      <c r="M120" s="396" t="s">
        <v>2917</v>
      </c>
      <c r="N120" s="262">
        <v>43503</v>
      </c>
      <c r="O120" s="262">
        <v>43101</v>
      </c>
      <c r="P120" s="262">
        <v>44561</v>
      </c>
      <c r="Q120" s="116">
        <v>938111.59</v>
      </c>
      <c r="R120" s="68">
        <v>0.57450000000000001</v>
      </c>
      <c r="S120" s="67" t="s">
        <v>279</v>
      </c>
      <c r="T120" s="67">
        <v>538906.46</v>
      </c>
    </row>
    <row r="121" spans="2:20" s="1" customFormat="1" ht="149.25" customHeight="1" x14ac:dyDescent="0.25">
      <c r="B121" s="596"/>
      <c r="C121" s="536"/>
      <c r="D121" s="540"/>
      <c r="E121" s="538"/>
      <c r="F121" s="316" t="s">
        <v>1980</v>
      </c>
      <c r="G121" s="344" t="s">
        <v>1326</v>
      </c>
      <c r="H121" s="107" t="s">
        <v>1981</v>
      </c>
      <c r="I121" s="452" t="s">
        <v>1982</v>
      </c>
      <c r="J121" s="197" t="s">
        <v>395</v>
      </c>
      <c r="K121" s="197" t="s">
        <v>396</v>
      </c>
      <c r="L121" s="107" t="s">
        <v>1983</v>
      </c>
      <c r="M121" s="396" t="s">
        <v>13</v>
      </c>
      <c r="N121" s="262">
        <v>43245</v>
      </c>
      <c r="O121" s="262">
        <v>43388</v>
      </c>
      <c r="P121" s="262">
        <v>44483</v>
      </c>
      <c r="Q121" s="116">
        <v>434922.86</v>
      </c>
      <c r="R121" s="68">
        <v>0.55349999999999999</v>
      </c>
      <c r="S121" s="67" t="s">
        <v>279</v>
      </c>
      <c r="T121" s="67">
        <v>240725.35</v>
      </c>
    </row>
    <row r="122" spans="2:20" s="1" customFormat="1" ht="149.25" customHeight="1" x14ac:dyDescent="0.25">
      <c r="B122" s="596"/>
      <c r="C122" s="536"/>
      <c r="D122" s="540"/>
      <c r="E122" s="538"/>
      <c r="F122" s="174" t="s">
        <v>2220</v>
      </c>
      <c r="G122" s="173" t="s">
        <v>1336</v>
      </c>
      <c r="H122" s="374" t="s">
        <v>2221</v>
      </c>
      <c r="I122" s="465" t="s">
        <v>2222</v>
      </c>
      <c r="J122" s="91" t="s">
        <v>395</v>
      </c>
      <c r="K122" s="91" t="s">
        <v>396</v>
      </c>
      <c r="L122" s="374" t="s">
        <v>2223</v>
      </c>
      <c r="M122" s="410" t="s">
        <v>15</v>
      </c>
      <c r="N122" s="294">
        <v>43349</v>
      </c>
      <c r="O122" s="294">
        <v>43344</v>
      </c>
      <c r="P122" s="294">
        <v>44074</v>
      </c>
      <c r="Q122" s="175">
        <v>491170.48</v>
      </c>
      <c r="R122" s="206">
        <v>0.55049999999999999</v>
      </c>
      <c r="S122" s="173" t="s">
        <v>279</v>
      </c>
      <c r="T122" s="176">
        <v>270389.39</v>
      </c>
    </row>
    <row r="123" spans="2:20" s="1" customFormat="1" ht="149.25" customHeight="1" x14ac:dyDescent="0.25">
      <c r="B123" s="596"/>
      <c r="C123" s="536"/>
      <c r="D123" s="540"/>
      <c r="E123" s="538"/>
      <c r="F123" s="459" t="s">
        <v>2953</v>
      </c>
      <c r="G123" s="131" t="s">
        <v>2954</v>
      </c>
      <c r="H123" s="107" t="s">
        <v>2955</v>
      </c>
      <c r="I123" s="459" t="s">
        <v>2957</v>
      </c>
      <c r="J123" s="461" t="s">
        <v>395</v>
      </c>
      <c r="K123" s="461" t="s">
        <v>396</v>
      </c>
      <c r="L123" s="258" t="s">
        <v>2959</v>
      </c>
      <c r="M123" s="486" t="s">
        <v>2961</v>
      </c>
      <c r="N123" s="262">
        <v>43606</v>
      </c>
      <c r="O123" s="262">
        <v>43466</v>
      </c>
      <c r="P123" s="262">
        <v>44561</v>
      </c>
      <c r="Q123" s="178">
        <v>106639.82</v>
      </c>
      <c r="R123" s="191">
        <v>0.75</v>
      </c>
      <c r="S123" s="173" t="s">
        <v>279</v>
      </c>
      <c r="T123" s="178">
        <v>79979.87</v>
      </c>
    </row>
    <row r="124" spans="2:20" s="1" customFormat="1" ht="162.75" customHeight="1" x14ac:dyDescent="0.25">
      <c r="B124" s="596"/>
      <c r="C124" s="536"/>
      <c r="D124" s="540"/>
      <c r="E124" s="538"/>
      <c r="F124" s="459" t="s">
        <v>2953</v>
      </c>
      <c r="G124" s="131" t="s">
        <v>1237</v>
      </c>
      <c r="H124" s="107" t="s">
        <v>2956</v>
      </c>
      <c r="I124" s="459" t="s">
        <v>2958</v>
      </c>
      <c r="J124" s="461" t="s">
        <v>395</v>
      </c>
      <c r="K124" s="461" t="s">
        <v>396</v>
      </c>
      <c r="L124" s="258" t="s">
        <v>2960</v>
      </c>
      <c r="M124" s="486" t="s">
        <v>2962</v>
      </c>
      <c r="N124" s="262">
        <v>43606</v>
      </c>
      <c r="O124" s="262">
        <v>43466</v>
      </c>
      <c r="P124" s="262">
        <v>44561</v>
      </c>
      <c r="Q124" s="178">
        <v>440069.48</v>
      </c>
      <c r="R124" s="191">
        <v>0.64039999999999997</v>
      </c>
      <c r="S124" s="173" t="s">
        <v>279</v>
      </c>
      <c r="T124" s="178">
        <v>281777.25</v>
      </c>
    </row>
    <row r="125" spans="2:20" s="1" customFormat="1" ht="117" customHeight="1" x14ac:dyDescent="0.25">
      <c r="B125" s="596"/>
      <c r="C125" s="536"/>
      <c r="D125" s="540"/>
      <c r="E125" s="538"/>
      <c r="F125" s="317" t="s">
        <v>2788</v>
      </c>
      <c r="G125" s="131" t="s">
        <v>1237</v>
      </c>
      <c r="H125" s="107" t="s">
        <v>2789</v>
      </c>
      <c r="I125" s="447" t="s">
        <v>2783</v>
      </c>
      <c r="J125" s="281" t="s">
        <v>395</v>
      </c>
      <c r="K125" s="281" t="s">
        <v>396</v>
      </c>
      <c r="L125" s="107" t="s">
        <v>2790</v>
      </c>
      <c r="M125" s="396" t="s">
        <v>15</v>
      </c>
      <c r="N125" s="262">
        <v>43537</v>
      </c>
      <c r="O125" s="262">
        <v>43405</v>
      </c>
      <c r="P125" s="262">
        <v>44135</v>
      </c>
      <c r="Q125" s="178">
        <v>256066.62</v>
      </c>
      <c r="R125" s="191">
        <v>0.72309999999999997</v>
      </c>
      <c r="S125" s="131"/>
      <c r="T125" s="178">
        <v>185158.81</v>
      </c>
    </row>
    <row r="126" spans="2:20" s="1" customFormat="1" ht="149.25" customHeight="1" x14ac:dyDescent="0.25">
      <c r="B126" s="596"/>
      <c r="C126" s="536"/>
      <c r="D126" s="540"/>
      <c r="E126" s="538"/>
      <c r="F126" s="266" t="s">
        <v>2788</v>
      </c>
      <c r="G126" s="131" t="s">
        <v>1237</v>
      </c>
      <c r="H126" s="365" t="s">
        <v>2845</v>
      </c>
      <c r="I126" s="447" t="s">
        <v>2841</v>
      </c>
      <c r="J126" s="280" t="s">
        <v>395</v>
      </c>
      <c r="K126" s="280" t="s">
        <v>396</v>
      </c>
      <c r="L126" s="365" t="s">
        <v>2846</v>
      </c>
      <c r="M126" s="431" t="s">
        <v>2931</v>
      </c>
      <c r="N126" s="262">
        <v>43579</v>
      </c>
      <c r="O126" s="262">
        <v>43466</v>
      </c>
      <c r="P126" s="262">
        <v>44196</v>
      </c>
      <c r="Q126" s="260">
        <v>141719.04999999999</v>
      </c>
      <c r="R126" s="261">
        <v>0.63880000000000003</v>
      </c>
      <c r="S126" s="89" t="s">
        <v>279</v>
      </c>
      <c r="T126" s="260">
        <v>90530.73</v>
      </c>
    </row>
    <row r="127" spans="2:20" s="1" customFormat="1" ht="149.25" customHeight="1" x14ac:dyDescent="0.25">
      <c r="B127" s="596"/>
      <c r="C127" s="536"/>
      <c r="D127" s="540"/>
      <c r="E127" s="538"/>
      <c r="F127" s="266" t="s">
        <v>2844</v>
      </c>
      <c r="G127" s="89" t="s">
        <v>2720</v>
      </c>
      <c r="H127" s="365" t="s">
        <v>2721</v>
      </c>
      <c r="I127" s="457" t="s">
        <v>2719</v>
      </c>
      <c r="J127" s="252" t="s">
        <v>395</v>
      </c>
      <c r="K127" s="252" t="s">
        <v>396</v>
      </c>
      <c r="L127" s="365" t="s">
        <v>2722</v>
      </c>
      <c r="M127" s="431" t="s">
        <v>7</v>
      </c>
      <c r="N127" s="262">
        <v>43460</v>
      </c>
      <c r="O127" s="262">
        <v>43494</v>
      </c>
      <c r="P127" s="262">
        <v>43858</v>
      </c>
      <c r="Q127" s="260">
        <v>20000</v>
      </c>
      <c r="R127" s="261">
        <v>0.75</v>
      </c>
      <c r="S127" s="89" t="s">
        <v>279</v>
      </c>
      <c r="T127" s="260">
        <v>15000</v>
      </c>
    </row>
    <row r="128" spans="2:20" s="1" customFormat="1" ht="149.25" customHeight="1" thickBot="1" x14ac:dyDescent="0.3">
      <c r="B128" s="596"/>
      <c r="C128" s="536"/>
      <c r="D128" s="540"/>
      <c r="E128" s="145" t="s">
        <v>1612</v>
      </c>
      <c r="F128" s="316" t="s">
        <v>1613</v>
      </c>
      <c r="G128" s="132" t="s">
        <v>2351</v>
      </c>
      <c r="H128" s="70" t="s">
        <v>1614</v>
      </c>
      <c r="I128" s="456" t="s">
        <v>1611</v>
      </c>
      <c r="J128" s="142" t="s">
        <v>395</v>
      </c>
      <c r="K128" s="142" t="s">
        <v>396</v>
      </c>
      <c r="L128" s="70" t="s">
        <v>1615</v>
      </c>
      <c r="M128" s="426" t="s">
        <v>33</v>
      </c>
      <c r="N128" s="263">
        <v>43108</v>
      </c>
      <c r="O128" s="263">
        <v>43069</v>
      </c>
      <c r="P128" s="263">
        <v>43798</v>
      </c>
      <c r="Q128" s="116">
        <v>8020278.3799999999</v>
      </c>
      <c r="R128" s="68">
        <v>0.4</v>
      </c>
      <c r="S128" s="67" t="s">
        <v>279</v>
      </c>
      <c r="T128" s="67">
        <v>3208111.35</v>
      </c>
    </row>
    <row r="129" spans="2:20" s="1" customFormat="1" ht="42.75" customHeight="1" thickBot="1" x14ac:dyDescent="0.3">
      <c r="B129" s="596"/>
      <c r="C129" s="536"/>
      <c r="D129" s="531"/>
      <c r="E129" s="525" t="s">
        <v>396</v>
      </c>
      <c r="F129" s="526"/>
      <c r="G129" s="526"/>
      <c r="H129" s="526"/>
      <c r="I129" s="526"/>
      <c r="J129" s="526"/>
      <c r="K129" s="151">
        <f>COUNTA(K76:K128)</f>
        <v>53</v>
      </c>
      <c r="L129" s="516"/>
      <c r="M129" s="517"/>
      <c r="N129" s="517"/>
      <c r="O129" s="517"/>
      <c r="P129" s="517"/>
      <c r="Q129" s="162">
        <f>SUM(Q76:Q128)</f>
        <v>25066692.920000002</v>
      </c>
      <c r="R129" s="504"/>
      <c r="S129" s="505"/>
      <c r="T129" s="166">
        <f>SUM(T76:T128)</f>
        <v>14684685.110000003</v>
      </c>
    </row>
    <row r="130" spans="2:20" s="1" customFormat="1" ht="42.75" customHeight="1" thickBot="1" x14ac:dyDescent="0.3">
      <c r="B130" s="596"/>
      <c r="C130" s="597"/>
      <c r="D130" s="532" t="s">
        <v>1842</v>
      </c>
      <c r="E130" s="533"/>
      <c r="F130" s="533"/>
      <c r="G130" s="533"/>
      <c r="H130" s="533"/>
      <c r="I130" s="533"/>
      <c r="J130" s="533"/>
      <c r="K130" s="139">
        <f>K129+K75</f>
        <v>113</v>
      </c>
      <c r="L130" s="512"/>
      <c r="M130" s="513"/>
      <c r="N130" s="513"/>
      <c r="O130" s="513"/>
      <c r="P130" s="513"/>
      <c r="Q130" s="159">
        <f>Q129+Q75</f>
        <v>43074666.589999996</v>
      </c>
      <c r="R130" s="508"/>
      <c r="S130" s="509"/>
      <c r="T130" s="77">
        <f>T129+T75</f>
        <v>24588261.260000005</v>
      </c>
    </row>
    <row r="131" spans="2:20" s="1" customFormat="1" ht="76.5" customHeight="1" x14ac:dyDescent="0.25">
      <c r="B131" s="596"/>
      <c r="C131" s="536"/>
      <c r="D131" s="529" t="s">
        <v>1843</v>
      </c>
      <c r="E131" s="522" t="s">
        <v>109</v>
      </c>
      <c r="F131" s="323" t="s">
        <v>1805</v>
      </c>
      <c r="G131" s="89" t="s">
        <v>1254</v>
      </c>
      <c r="H131" s="365" t="s">
        <v>58</v>
      </c>
      <c r="I131" s="457" t="s">
        <v>103</v>
      </c>
      <c r="J131" s="147" t="s">
        <v>397</v>
      </c>
      <c r="K131" s="147" t="s">
        <v>399</v>
      </c>
      <c r="L131" s="365" t="s">
        <v>58</v>
      </c>
      <c r="M131" s="300" t="s">
        <v>69</v>
      </c>
      <c r="N131" s="428">
        <v>42226</v>
      </c>
      <c r="O131" s="428">
        <v>42262</v>
      </c>
      <c r="P131" s="428">
        <v>42627</v>
      </c>
      <c r="Q131" s="53">
        <v>19975</v>
      </c>
      <c r="R131" s="75">
        <v>0.75</v>
      </c>
      <c r="S131" s="74" t="s">
        <v>279</v>
      </c>
      <c r="T131" s="74">
        <v>14981.25</v>
      </c>
    </row>
    <row r="132" spans="2:20" s="1" customFormat="1" ht="90" customHeight="1" x14ac:dyDescent="0.25">
      <c r="B132" s="596"/>
      <c r="C132" s="536"/>
      <c r="D132" s="530"/>
      <c r="E132" s="523"/>
      <c r="F132" s="309" t="s">
        <v>1805</v>
      </c>
      <c r="G132" s="131" t="s">
        <v>1255</v>
      </c>
      <c r="H132" s="107" t="s">
        <v>102</v>
      </c>
      <c r="I132" s="452" t="s">
        <v>101</v>
      </c>
      <c r="J132" s="141" t="s">
        <v>397</v>
      </c>
      <c r="K132" s="141" t="s">
        <v>399</v>
      </c>
      <c r="L132" s="107" t="s">
        <v>102</v>
      </c>
      <c r="M132" s="298" t="s">
        <v>15</v>
      </c>
      <c r="N132" s="262">
        <v>42226</v>
      </c>
      <c r="O132" s="262">
        <v>42237</v>
      </c>
      <c r="P132" s="262">
        <v>42602</v>
      </c>
      <c r="Q132" s="55">
        <v>20000</v>
      </c>
      <c r="R132" s="56">
        <v>0.75</v>
      </c>
      <c r="S132" s="55" t="s">
        <v>279</v>
      </c>
      <c r="T132" s="55">
        <v>15000</v>
      </c>
    </row>
    <row r="133" spans="2:20" s="1" customFormat="1" ht="90" customHeight="1" x14ac:dyDescent="0.25">
      <c r="B133" s="596"/>
      <c r="C133" s="536"/>
      <c r="D133" s="530"/>
      <c r="E133" s="523"/>
      <c r="F133" s="309" t="s">
        <v>1805</v>
      </c>
      <c r="G133" s="131" t="s">
        <v>1256</v>
      </c>
      <c r="H133" s="107" t="s">
        <v>58</v>
      </c>
      <c r="I133" s="452" t="s">
        <v>98</v>
      </c>
      <c r="J133" s="141" t="s">
        <v>397</v>
      </c>
      <c r="K133" s="141" t="s">
        <v>399</v>
      </c>
      <c r="L133" s="107" t="s">
        <v>58</v>
      </c>
      <c r="M133" s="298" t="s">
        <v>10</v>
      </c>
      <c r="N133" s="262">
        <v>42226</v>
      </c>
      <c r="O133" s="262">
        <v>42251</v>
      </c>
      <c r="P133" s="262">
        <v>42616</v>
      </c>
      <c r="Q133" s="55">
        <v>20000</v>
      </c>
      <c r="R133" s="56">
        <v>0.75</v>
      </c>
      <c r="S133" s="55" t="s">
        <v>279</v>
      </c>
      <c r="T133" s="55">
        <v>15000</v>
      </c>
    </row>
    <row r="134" spans="2:20" s="1" customFormat="1" ht="90" customHeight="1" x14ac:dyDescent="0.25">
      <c r="B134" s="596"/>
      <c r="C134" s="536"/>
      <c r="D134" s="530"/>
      <c r="E134" s="523"/>
      <c r="F134" s="309" t="s">
        <v>1805</v>
      </c>
      <c r="G134" s="131" t="s">
        <v>1257</v>
      </c>
      <c r="H134" s="107" t="s">
        <v>58</v>
      </c>
      <c r="I134" s="452" t="s">
        <v>106</v>
      </c>
      <c r="J134" s="141" t="s">
        <v>397</v>
      </c>
      <c r="K134" s="141" t="s">
        <v>399</v>
      </c>
      <c r="L134" s="107" t="s">
        <v>58</v>
      </c>
      <c r="M134" s="298" t="s">
        <v>15</v>
      </c>
      <c r="N134" s="262">
        <v>42272</v>
      </c>
      <c r="O134" s="262">
        <v>42299</v>
      </c>
      <c r="P134" s="262">
        <v>42664</v>
      </c>
      <c r="Q134" s="55">
        <v>20000</v>
      </c>
      <c r="R134" s="56">
        <v>0.75</v>
      </c>
      <c r="S134" s="55" t="s">
        <v>279</v>
      </c>
      <c r="T134" s="55">
        <v>15000</v>
      </c>
    </row>
    <row r="135" spans="2:20" s="1" customFormat="1" ht="90" customHeight="1" x14ac:dyDescent="0.25">
      <c r="B135" s="596"/>
      <c r="C135" s="536"/>
      <c r="D135" s="530"/>
      <c r="E135" s="523"/>
      <c r="F135" s="309" t="s">
        <v>1805</v>
      </c>
      <c r="G135" s="131" t="s">
        <v>1258</v>
      </c>
      <c r="H135" s="107" t="s">
        <v>88</v>
      </c>
      <c r="I135" s="452" t="s">
        <v>87</v>
      </c>
      <c r="J135" s="141" t="s">
        <v>397</v>
      </c>
      <c r="K135" s="141" t="s">
        <v>399</v>
      </c>
      <c r="L135" s="107" t="s">
        <v>88</v>
      </c>
      <c r="M135" s="298" t="s">
        <v>21</v>
      </c>
      <c r="N135" s="262">
        <v>42226</v>
      </c>
      <c r="O135" s="262">
        <v>42258</v>
      </c>
      <c r="P135" s="262">
        <v>42623</v>
      </c>
      <c r="Q135" s="55">
        <v>20000</v>
      </c>
      <c r="R135" s="56">
        <v>0.75</v>
      </c>
      <c r="S135" s="55" t="s">
        <v>279</v>
      </c>
      <c r="T135" s="55">
        <v>15000</v>
      </c>
    </row>
    <row r="136" spans="2:20" s="1" customFormat="1" ht="90" customHeight="1" x14ac:dyDescent="0.25">
      <c r="B136" s="596"/>
      <c r="C136" s="536"/>
      <c r="D136" s="530"/>
      <c r="E136" s="523"/>
      <c r="F136" s="309" t="s">
        <v>1805</v>
      </c>
      <c r="G136" s="131" t="s">
        <v>1259</v>
      </c>
      <c r="H136" s="107" t="s">
        <v>58</v>
      </c>
      <c r="I136" s="452" t="s">
        <v>57</v>
      </c>
      <c r="J136" s="141" t="s">
        <v>397</v>
      </c>
      <c r="K136" s="141" t="s">
        <v>399</v>
      </c>
      <c r="L136" s="107" t="s">
        <v>58</v>
      </c>
      <c r="M136" s="298" t="s">
        <v>33</v>
      </c>
      <c r="N136" s="262">
        <v>42226</v>
      </c>
      <c r="O136" s="262">
        <v>42237</v>
      </c>
      <c r="P136" s="262">
        <v>42602</v>
      </c>
      <c r="Q136" s="55">
        <v>20000</v>
      </c>
      <c r="R136" s="56">
        <v>0.75</v>
      </c>
      <c r="S136" s="55" t="s">
        <v>279</v>
      </c>
      <c r="T136" s="55">
        <v>15000</v>
      </c>
    </row>
    <row r="137" spans="2:20" s="1" customFormat="1" ht="90" customHeight="1" x14ac:dyDescent="0.25">
      <c r="B137" s="596"/>
      <c r="C137" s="536"/>
      <c r="D137" s="530"/>
      <c r="E137" s="523"/>
      <c r="F137" s="309" t="s">
        <v>1805</v>
      </c>
      <c r="G137" s="131" t="s">
        <v>1260</v>
      </c>
      <c r="H137" s="107" t="s">
        <v>56</v>
      </c>
      <c r="I137" s="452" t="s">
        <v>55</v>
      </c>
      <c r="J137" s="141" t="s">
        <v>397</v>
      </c>
      <c r="K137" s="141" t="s">
        <v>399</v>
      </c>
      <c r="L137" s="107" t="s">
        <v>56</v>
      </c>
      <c r="M137" s="298" t="s">
        <v>25</v>
      </c>
      <c r="N137" s="262">
        <v>42226</v>
      </c>
      <c r="O137" s="262">
        <v>42235</v>
      </c>
      <c r="P137" s="262">
        <v>42600</v>
      </c>
      <c r="Q137" s="55">
        <v>20000</v>
      </c>
      <c r="R137" s="56">
        <v>0.75</v>
      </c>
      <c r="S137" s="55" t="s">
        <v>279</v>
      </c>
      <c r="T137" s="55">
        <v>15000</v>
      </c>
    </row>
    <row r="138" spans="2:20" s="1" customFormat="1" ht="90" customHeight="1" x14ac:dyDescent="0.25">
      <c r="B138" s="596"/>
      <c r="C138" s="536"/>
      <c r="D138" s="530"/>
      <c r="E138" s="523"/>
      <c r="F138" s="309" t="s">
        <v>1805</v>
      </c>
      <c r="G138" s="131" t="s">
        <v>1261</v>
      </c>
      <c r="H138" s="107" t="s">
        <v>78</v>
      </c>
      <c r="I138" s="452" t="s">
        <v>77</v>
      </c>
      <c r="J138" s="141" t="s">
        <v>397</v>
      </c>
      <c r="K138" s="141" t="s">
        <v>399</v>
      </c>
      <c r="L138" s="107" t="s">
        <v>266</v>
      </c>
      <c r="M138" s="298" t="s">
        <v>13</v>
      </c>
      <c r="N138" s="262">
        <v>42226</v>
      </c>
      <c r="O138" s="262">
        <v>42242</v>
      </c>
      <c r="P138" s="262">
        <v>42607</v>
      </c>
      <c r="Q138" s="55">
        <v>20000</v>
      </c>
      <c r="R138" s="56">
        <v>0.75</v>
      </c>
      <c r="S138" s="55" t="s">
        <v>279</v>
      </c>
      <c r="T138" s="55">
        <v>15000</v>
      </c>
    </row>
    <row r="139" spans="2:20" s="1" customFormat="1" ht="90" customHeight="1" x14ac:dyDescent="0.25">
      <c r="B139" s="596"/>
      <c r="C139" s="536"/>
      <c r="D139" s="530"/>
      <c r="E139" s="523"/>
      <c r="F139" s="309" t="s">
        <v>1805</v>
      </c>
      <c r="G139" s="131" t="s">
        <v>1262</v>
      </c>
      <c r="H139" s="107" t="s">
        <v>54</v>
      </c>
      <c r="I139" s="452" t="s">
        <v>53</v>
      </c>
      <c r="J139" s="141" t="s">
        <v>397</v>
      </c>
      <c r="K139" s="141" t="s">
        <v>399</v>
      </c>
      <c r="L139" s="107" t="s">
        <v>54</v>
      </c>
      <c r="M139" s="298" t="s">
        <v>10</v>
      </c>
      <c r="N139" s="262">
        <v>42226</v>
      </c>
      <c r="O139" s="262">
        <v>42236</v>
      </c>
      <c r="P139" s="262">
        <v>42601</v>
      </c>
      <c r="Q139" s="55">
        <v>20000</v>
      </c>
      <c r="R139" s="56">
        <v>0.75</v>
      </c>
      <c r="S139" s="55" t="s">
        <v>279</v>
      </c>
      <c r="T139" s="55">
        <v>15000</v>
      </c>
    </row>
    <row r="140" spans="2:20" s="1" customFormat="1" ht="90" customHeight="1" x14ac:dyDescent="0.25">
      <c r="B140" s="596"/>
      <c r="C140" s="536"/>
      <c r="D140" s="530"/>
      <c r="E140" s="523"/>
      <c r="F140" s="309" t="s">
        <v>1805</v>
      </c>
      <c r="G140" s="131" t="s">
        <v>1263</v>
      </c>
      <c r="H140" s="107" t="s">
        <v>82</v>
      </c>
      <c r="I140" s="452" t="s">
        <v>81</v>
      </c>
      <c r="J140" s="141" t="s">
        <v>397</v>
      </c>
      <c r="K140" s="141" t="s">
        <v>399</v>
      </c>
      <c r="L140" s="107" t="s">
        <v>82</v>
      </c>
      <c r="M140" s="298" t="s">
        <v>25</v>
      </c>
      <c r="N140" s="262">
        <v>42226</v>
      </c>
      <c r="O140" s="262">
        <v>42262</v>
      </c>
      <c r="P140" s="262">
        <v>42627</v>
      </c>
      <c r="Q140" s="55">
        <v>19900</v>
      </c>
      <c r="R140" s="56">
        <v>0.75</v>
      </c>
      <c r="S140" s="55" t="s">
        <v>279</v>
      </c>
      <c r="T140" s="55">
        <v>14925</v>
      </c>
    </row>
    <row r="141" spans="2:20" s="1" customFormat="1" ht="90" customHeight="1" x14ac:dyDescent="0.25">
      <c r="B141" s="596"/>
      <c r="C141" s="536"/>
      <c r="D141" s="530"/>
      <c r="E141" s="523"/>
      <c r="F141" s="309" t="s">
        <v>1805</v>
      </c>
      <c r="G141" s="131" t="s">
        <v>1264</v>
      </c>
      <c r="H141" s="107" t="s">
        <v>84</v>
      </c>
      <c r="I141" s="452" t="s">
        <v>83</v>
      </c>
      <c r="J141" s="141" t="s">
        <v>397</v>
      </c>
      <c r="K141" s="141" t="s">
        <v>399</v>
      </c>
      <c r="L141" s="107" t="s">
        <v>84</v>
      </c>
      <c r="M141" s="298" t="s">
        <v>13</v>
      </c>
      <c r="N141" s="262">
        <v>42226</v>
      </c>
      <c r="O141" s="262">
        <v>42263</v>
      </c>
      <c r="P141" s="262">
        <v>42628</v>
      </c>
      <c r="Q141" s="55">
        <v>19900</v>
      </c>
      <c r="R141" s="56">
        <v>0.75</v>
      </c>
      <c r="S141" s="55" t="s">
        <v>279</v>
      </c>
      <c r="T141" s="55">
        <v>14925</v>
      </c>
    </row>
    <row r="142" spans="2:20" s="1" customFormat="1" ht="90" customHeight="1" x14ac:dyDescent="0.25">
      <c r="B142" s="596"/>
      <c r="C142" s="536"/>
      <c r="D142" s="530"/>
      <c r="E142" s="523"/>
      <c r="F142" s="309" t="s">
        <v>1805</v>
      </c>
      <c r="G142" s="131" t="s">
        <v>1265</v>
      </c>
      <c r="H142" s="107" t="s">
        <v>62</v>
      </c>
      <c r="I142" s="452" t="s">
        <v>61</v>
      </c>
      <c r="J142" s="141" t="s">
        <v>397</v>
      </c>
      <c r="K142" s="141" t="s">
        <v>399</v>
      </c>
      <c r="L142" s="107" t="s">
        <v>62</v>
      </c>
      <c r="M142" s="298" t="s">
        <v>13</v>
      </c>
      <c r="N142" s="262">
        <v>42226</v>
      </c>
      <c r="O142" s="262">
        <v>42270</v>
      </c>
      <c r="P142" s="262">
        <v>42635</v>
      </c>
      <c r="Q142" s="55">
        <v>19900</v>
      </c>
      <c r="R142" s="56">
        <v>0.75</v>
      </c>
      <c r="S142" s="55" t="s">
        <v>279</v>
      </c>
      <c r="T142" s="55">
        <v>14925</v>
      </c>
    </row>
    <row r="143" spans="2:20" s="1" customFormat="1" ht="90" customHeight="1" x14ac:dyDescent="0.25">
      <c r="B143" s="596"/>
      <c r="C143" s="536"/>
      <c r="D143" s="530"/>
      <c r="E143" s="523"/>
      <c r="F143" s="309" t="s">
        <v>1805</v>
      </c>
      <c r="G143" s="131" t="s">
        <v>1266</v>
      </c>
      <c r="H143" s="107" t="s">
        <v>58</v>
      </c>
      <c r="I143" s="452" t="s">
        <v>97</v>
      </c>
      <c r="J143" s="141" t="s">
        <v>397</v>
      </c>
      <c r="K143" s="141" t="s">
        <v>399</v>
      </c>
      <c r="L143" s="107" t="s">
        <v>58</v>
      </c>
      <c r="M143" s="298" t="s">
        <v>13</v>
      </c>
      <c r="N143" s="262">
        <v>42226</v>
      </c>
      <c r="O143" s="262">
        <v>42238</v>
      </c>
      <c r="P143" s="262">
        <v>42603</v>
      </c>
      <c r="Q143" s="55">
        <v>20000</v>
      </c>
      <c r="R143" s="56">
        <v>0.75</v>
      </c>
      <c r="S143" s="55" t="s">
        <v>279</v>
      </c>
      <c r="T143" s="55">
        <v>15000</v>
      </c>
    </row>
    <row r="144" spans="2:20" s="1" customFormat="1" ht="90" customHeight="1" x14ac:dyDescent="0.25">
      <c r="B144" s="596"/>
      <c r="C144" s="536"/>
      <c r="D144" s="530"/>
      <c r="E144" s="523"/>
      <c r="F144" s="309" t="s">
        <v>1805</v>
      </c>
      <c r="G144" s="131" t="s">
        <v>1267</v>
      </c>
      <c r="H144" s="107" t="s">
        <v>100</v>
      </c>
      <c r="I144" s="452" t="s">
        <v>99</v>
      </c>
      <c r="J144" s="141" t="s">
        <v>397</v>
      </c>
      <c r="K144" s="141" t="s">
        <v>399</v>
      </c>
      <c r="L144" s="107" t="s">
        <v>100</v>
      </c>
      <c r="M144" s="298" t="s">
        <v>7</v>
      </c>
      <c r="N144" s="262">
        <v>42226</v>
      </c>
      <c r="O144" s="262">
        <v>42248</v>
      </c>
      <c r="P144" s="262">
        <v>42613</v>
      </c>
      <c r="Q144" s="55">
        <v>17200</v>
      </c>
      <c r="R144" s="56">
        <v>0.75</v>
      </c>
      <c r="S144" s="55" t="s">
        <v>279</v>
      </c>
      <c r="T144" s="55">
        <v>12900</v>
      </c>
    </row>
    <row r="145" spans="2:20" s="1" customFormat="1" ht="90" customHeight="1" x14ac:dyDescent="0.25">
      <c r="B145" s="596"/>
      <c r="C145" s="536"/>
      <c r="D145" s="530"/>
      <c r="E145" s="523"/>
      <c r="F145" s="309" t="s">
        <v>1805</v>
      </c>
      <c r="G145" s="131" t="s">
        <v>1268</v>
      </c>
      <c r="H145" s="107" t="s">
        <v>66</v>
      </c>
      <c r="I145" s="452" t="s">
        <v>65</v>
      </c>
      <c r="J145" s="141" t="s">
        <v>397</v>
      </c>
      <c r="K145" s="141" t="s">
        <v>399</v>
      </c>
      <c r="L145" s="107" t="s">
        <v>66</v>
      </c>
      <c r="M145" s="298" t="s">
        <v>15</v>
      </c>
      <c r="N145" s="262">
        <v>42226</v>
      </c>
      <c r="O145" s="262">
        <v>42264</v>
      </c>
      <c r="P145" s="262">
        <v>42629</v>
      </c>
      <c r="Q145" s="55">
        <v>19900</v>
      </c>
      <c r="R145" s="56">
        <v>0.75</v>
      </c>
      <c r="S145" s="55" t="s">
        <v>279</v>
      </c>
      <c r="T145" s="55">
        <v>14925</v>
      </c>
    </row>
    <row r="146" spans="2:20" s="1" customFormat="1" ht="90" customHeight="1" x14ac:dyDescent="0.25">
      <c r="B146" s="596"/>
      <c r="C146" s="536"/>
      <c r="D146" s="530"/>
      <c r="E146" s="523"/>
      <c r="F146" s="309" t="s">
        <v>1805</v>
      </c>
      <c r="G146" s="131" t="s">
        <v>1269</v>
      </c>
      <c r="H146" s="107" t="s">
        <v>60</v>
      </c>
      <c r="I146" s="452" t="s">
        <v>59</v>
      </c>
      <c r="J146" s="141" t="s">
        <v>397</v>
      </c>
      <c r="K146" s="141" t="s">
        <v>399</v>
      </c>
      <c r="L146" s="107" t="s">
        <v>60</v>
      </c>
      <c r="M146" s="298" t="s">
        <v>25</v>
      </c>
      <c r="N146" s="262">
        <v>42226</v>
      </c>
      <c r="O146" s="262">
        <v>42238</v>
      </c>
      <c r="P146" s="262">
        <v>42603</v>
      </c>
      <c r="Q146" s="55">
        <v>20000</v>
      </c>
      <c r="R146" s="56">
        <v>0.75</v>
      </c>
      <c r="S146" s="55" t="s">
        <v>279</v>
      </c>
      <c r="T146" s="55">
        <v>15000</v>
      </c>
    </row>
    <row r="147" spans="2:20" s="1" customFormat="1" ht="90" customHeight="1" x14ac:dyDescent="0.25">
      <c r="B147" s="596"/>
      <c r="C147" s="536"/>
      <c r="D147" s="530"/>
      <c r="E147" s="523"/>
      <c r="F147" s="309" t="s">
        <v>1805</v>
      </c>
      <c r="G147" s="131" t="s">
        <v>1270</v>
      </c>
      <c r="H147" s="107" t="s">
        <v>86</v>
      </c>
      <c r="I147" s="452" t="s">
        <v>85</v>
      </c>
      <c r="J147" s="141" t="s">
        <v>397</v>
      </c>
      <c r="K147" s="141" t="s">
        <v>399</v>
      </c>
      <c r="L147" s="107" t="s">
        <v>86</v>
      </c>
      <c r="M147" s="298" t="s">
        <v>34</v>
      </c>
      <c r="N147" s="262">
        <v>42226</v>
      </c>
      <c r="O147" s="262">
        <v>42235</v>
      </c>
      <c r="P147" s="262">
        <v>42600</v>
      </c>
      <c r="Q147" s="55">
        <v>20000</v>
      </c>
      <c r="R147" s="56">
        <v>0.75</v>
      </c>
      <c r="S147" s="55" t="s">
        <v>279</v>
      </c>
      <c r="T147" s="55">
        <v>15000</v>
      </c>
    </row>
    <row r="148" spans="2:20" s="1" customFormat="1" ht="90" customHeight="1" x14ac:dyDescent="0.25">
      <c r="B148" s="596"/>
      <c r="C148" s="536"/>
      <c r="D148" s="530"/>
      <c r="E148" s="523"/>
      <c r="F148" s="309" t="s">
        <v>1805</v>
      </c>
      <c r="G148" s="131" t="s">
        <v>1271</v>
      </c>
      <c r="H148" s="107" t="s">
        <v>94</v>
      </c>
      <c r="I148" s="452" t="s">
        <v>93</v>
      </c>
      <c r="J148" s="141" t="s">
        <v>397</v>
      </c>
      <c r="K148" s="141" t="s">
        <v>399</v>
      </c>
      <c r="L148" s="107" t="s">
        <v>94</v>
      </c>
      <c r="M148" s="298" t="s">
        <v>25</v>
      </c>
      <c r="N148" s="262">
        <v>42226</v>
      </c>
      <c r="O148" s="262">
        <v>42248</v>
      </c>
      <c r="P148" s="262">
        <v>42613</v>
      </c>
      <c r="Q148" s="55">
        <v>20000</v>
      </c>
      <c r="R148" s="56">
        <v>0.75</v>
      </c>
      <c r="S148" s="55" t="s">
        <v>279</v>
      </c>
      <c r="T148" s="55">
        <v>15000</v>
      </c>
    </row>
    <row r="149" spans="2:20" s="1" customFormat="1" ht="90" customHeight="1" x14ac:dyDescent="0.25">
      <c r="B149" s="596"/>
      <c r="C149" s="536"/>
      <c r="D149" s="530"/>
      <c r="E149" s="523"/>
      <c r="F149" s="309" t="s">
        <v>1805</v>
      </c>
      <c r="G149" s="131" t="s">
        <v>1272</v>
      </c>
      <c r="H149" s="107" t="s">
        <v>52</v>
      </c>
      <c r="I149" s="452" t="s">
        <v>51</v>
      </c>
      <c r="J149" s="141" t="s">
        <v>397</v>
      </c>
      <c r="K149" s="141" t="s">
        <v>399</v>
      </c>
      <c r="L149" s="107" t="s">
        <v>52</v>
      </c>
      <c r="M149" s="298" t="s">
        <v>30</v>
      </c>
      <c r="N149" s="262">
        <v>42226</v>
      </c>
      <c r="O149" s="262">
        <v>42257</v>
      </c>
      <c r="P149" s="262">
        <v>42622</v>
      </c>
      <c r="Q149" s="55">
        <v>17500</v>
      </c>
      <c r="R149" s="56">
        <v>0.75</v>
      </c>
      <c r="S149" s="55" t="s">
        <v>279</v>
      </c>
      <c r="T149" s="55">
        <v>13125</v>
      </c>
    </row>
    <row r="150" spans="2:20" s="1" customFormat="1" ht="90" customHeight="1" x14ac:dyDescent="0.25">
      <c r="B150" s="596"/>
      <c r="C150" s="536"/>
      <c r="D150" s="530"/>
      <c r="E150" s="523"/>
      <c r="F150" s="309" t="s">
        <v>1805</v>
      </c>
      <c r="G150" s="131" t="s">
        <v>1273</v>
      </c>
      <c r="H150" s="107" t="s">
        <v>108</v>
      </c>
      <c r="I150" s="452" t="s">
        <v>107</v>
      </c>
      <c r="J150" s="141" t="s">
        <v>397</v>
      </c>
      <c r="K150" s="141" t="s">
        <v>399</v>
      </c>
      <c r="L150" s="107" t="s">
        <v>108</v>
      </c>
      <c r="M150" s="298" t="s">
        <v>13</v>
      </c>
      <c r="N150" s="262">
        <v>42226</v>
      </c>
      <c r="O150" s="262">
        <v>42269</v>
      </c>
      <c r="P150" s="262">
        <v>42634</v>
      </c>
      <c r="Q150" s="55">
        <v>17500</v>
      </c>
      <c r="R150" s="56">
        <v>0.75</v>
      </c>
      <c r="S150" s="55" t="s">
        <v>279</v>
      </c>
      <c r="T150" s="55">
        <v>13125</v>
      </c>
    </row>
    <row r="151" spans="2:20" s="1" customFormat="1" ht="90" customHeight="1" x14ac:dyDescent="0.25">
      <c r="B151" s="596"/>
      <c r="C151" s="536"/>
      <c r="D151" s="530"/>
      <c r="E151" s="523"/>
      <c r="F151" s="309" t="s">
        <v>1805</v>
      </c>
      <c r="G151" s="131" t="s">
        <v>1274</v>
      </c>
      <c r="H151" s="107" t="s">
        <v>58</v>
      </c>
      <c r="I151" s="452" t="s">
        <v>74</v>
      </c>
      <c r="J151" s="141" t="s">
        <v>397</v>
      </c>
      <c r="K151" s="141" t="s">
        <v>399</v>
      </c>
      <c r="L151" s="107" t="s">
        <v>58</v>
      </c>
      <c r="M151" s="298" t="s">
        <v>10</v>
      </c>
      <c r="N151" s="262">
        <v>42226</v>
      </c>
      <c r="O151" s="262">
        <v>42253</v>
      </c>
      <c r="P151" s="262">
        <v>42618</v>
      </c>
      <c r="Q151" s="55">
        <v>20000</v>
      </c>
      <c r="R151" s="56">
        <v>0.75</v>
      </c>
      <c r="S151" s="55" t="s">
        <v>279</v>
      </c>
      <c r="T151" s="55">
        <v>15000</v>
      </c>
    </row>
    <row r="152" spans="2:20" s="1" customFormat="1" ht="90" customHeight="1" x14ac:dyDescent="0.25">
      <c r="B152" s="596"/>
      <c r="C152" s="536"/>
      <c r="D152" s="530"/>
      <c r="E152" s="523"/>
      <c r="F152" s="309" t="s">
        <v>1805</v>
      </c>
      <c r="G152" s="131" t="s">
        <v>1278</v>
      </c>
      <c r="H152" s="107" t="s">
        <v>68</v>
      </c>
      <c r="I152" s="452" t="s">
        <v>67</v>
      </c>
      <c r="J152" s="141" t="s">
        <v>397</v>
      </c>
      <c r="K152" s="141" t="s">
        <v>399</v>
      </c>
      <c r="L152" s="107" t="s">
        <v>68</v>
      </c>
      <c r="M152" s="298" t="s">
        <v>13</v>
      </c>
      <c r="N152" s="262">
        <v>42226</v>
      </c>
      <c r="O152" s="262">
        <v>42269</v>
      </c>
      <c r="P152" s="262">
        <v>42634</v>
      </c>
      <c r="Q152" s="55">
        <v>17500</v>
      </c>
      <c r="R152" s="56">
        <v>0.75</v>
      </c>
      <c r="S152" s="55" t="s">
        <v>279</v>
      </c>
      <c r="T152" s="55">
        <v>13125</v>
      </c>
    </row>
    <row r="153" spans="2:20" s="1" customFormat="1" ht="90" customHeight="1" x14ac:dyDescent="0.25">
      <c r="B153" s="596"/>
      <c r="C153" s="536"/>
      <c r="D153" s="530"/>
      <c r="E153" s="523"/>
      <c r="F153" s="309" t="s">
        <v>1805</v>
      </c>
      <c r="G153" s="131" t="s">
        <v>1275</v>
      </c>
      <c r="H153" s="107" t="s">
        <v>90</v>
      </c>
      <c r="I153" s="452" t="s">
        <v>89</v>
      </c>
      <c r="J153" s="141" t="s">
        <v>397</v>
      </c>
      <c r="K153" s="141" t="s">
        <v>399</v>
      </c>
      <c r="L153" s="107" t="s">
        <v>90</v>
      </c>
      <c r="M153" s="298" t="s">
        <v>25</v>
      </c>
      <c r="N153" s="262">
        <v>42226</v>
      </c>
      <c r="O153" s="262">
        <v>42266</v>
      </c>
      <c r="P153" s="262">
        <v>42631</v>
      </c>
      <c r="Q153" s="55">
        <v>20000</v>
      </c>
      <c r="R153" s="56">
        <v>0.75</v>
      </c>
      <c r="S153" s="55" t="s">
        <v>279</v>
      </c>
      <c r="T153" s="55">
        <v>15000</v>
      </c>
    </row>
    <row r="154" spans="2:20" s="1" customFormat="1" ht="90" customHeight="1" x14ac:dyDescent="0.25">
      <c r="B154" s="596"/>
      <c r="C154" s="536"/>
      <c r="D154" s="530"/>
      <c r="E154" s="523"/>
      <c r="F154" s="309" t="s">
        <v>1805</v>
      </c>
      <c r="G154" s="131" t="s">
        <v>1276</v>
      </c>
      <c r="H154" s="107" t="s">
        <v>73</v>
      </c>
      <c r="I154" s="452" t="s">
        <v>72</v>
      </c>
      <c r="J154" s="141" t="s">
        <v>397</v>
      </c>
      <c r="K154" s="141" t="s">
        <v>399</v>
      </c>
      <c r="L154" s="107" t="s">
        <v>73</v>
      </c>
      <c r="M154" s="298" t="s">
        <v>13</v>
      </c>
      <c r="N154" s="262">
        <v>42226</v>
      </c>
      <c r="O154" s="262">
        <v>42252</v>
      </c>
      <c r="P154" s="262">
        <v>42617</v>
      </c>
      <c r="Q154" s="55">
        <v>20000</v>
      </c>
      <c r="R154" s="56">
        <v>0.75</v>
      </c>
      <c r="S154" s="55" t="s">
        <v>279</v>
      </c>
      <c r="T154" s="55">
        <v>15000</v>
      </c>
    </row>
    <row r="155" spans="2:20" s="1" customFormat="1" ht="90" customHeight="1" x14ac:dyDescent="0.25">
      <c r="B155" s="596"/>
      <c r="C155" s="536"/>
      <c r="D155" s="530"/>
      <c r="E155" s="523"/>
      <c r="F155" s="309" t="s">
        <v>1805</v>
      </c>
      <c r="G155" s="131" t="s">
        <v>1277</v>
      </c>
      <c r="H155" s="107" t="s">
        <v>80</v>
      </c>
      <c r="I155" s="452" t="s">
        <v>79</v>
      </c>
      <c r="J155" s="141" t="s">
        <v>397</v>
      </c>
      <c r="K155" s="141" t="s">
        <v>399</v>
      </c>
      <c r="L155" s="107" t="s">
        <v>80</v>
      </c>
      <c r="M155" s="298" t="s">
        <v>4</v>
      </c>
      <c r="N155" s="262">
        <v>42226</v>
      </c>
      <c r="O155" s="262">
        <v>42266</v>
      </c>
      <c r="P155" s="262">
        <v>42631</v>
      </c>
      <c r="Q155" s="55">
        <v>20000</v>
      </c>
      <c r="R155" s="56">
        <v>0.75</v>
      </c>
      <c r="S155" s="55" t="s">
        <v>279</v>
      </c>
      <c r="T155" s="55">
        <v>15000</v>
      </c>
    </row>
    <row r="156" spans="2:20" s="1" customFormat="1" ht="90" customHeight="1" x14ac:dyDescent="0.25">
      <c r="B156" s="596"/>
      <c r="C156" s="536"/>
      <c r="D156" s="530"/>
      <c r="E156" s="523"/>
      <c r="F156" s="309" t="s">
        <v>1805</v>
      </c>
      <c r="G156" s="131" t="s">
        <v>2513</v>
      </c>
      <c r="H156" s="107" t="s">
        <v>96</v>
      </c>
      <c r="I156" s="452" t="s">
        <v>95</v>
      </c>
      <c r="J156" s="141" t="s">
        <v>397</v>
      </c>
      <c r="K156" s="141" t="s">
        <v>399</v>
      </c>
      <c r="L156" s="107" t="s">
        <v>96</v>
      </c>
      <c r="M156" s="298" t="s">
        <v>25</v>
      </c>
      <c r="N156" s="262">
        <v>42226</v>
      </c>
      <c r="O156" s="262">
        <v>42269</v>
      </c>
      <c r="P156" s="262">
        <v>42634</v>
      </c>
      <c r="Q156" s="55">
        <v>20000</v>
      </c>
      <c r="R156" s="56">
        <v>0.75</v>
      </c>
      <c r="S156" s="55" t="s">
        <v>279</v>
      </c>
      <c r="T156" s="55">
        <v>15000</v>
      </c>
    </row>
    <row r="157" spans="2:20" s="1" customFormat="1" ht="90" customHeight="1" x14ac:dyDescent="0.25">
      <c r="B157" s="596"/>
      <c r="C157" s="536"/>
      <c r="D157" s="530"/>
      <c r="E157" s="523"/>
      <c r="F157" s="309" t="s">
        <v>1805</v>
      </c>
      <c r="G157" s="131" t="s">
        <v>1279</v>
      </c>
      <c r="H157" s="107" t="s">
        <v>76</v>
      </c>
      <c r="I157" s="452" t="s">
        <v>75</v>
      </c>
      <c r="J157" s="141" t="s">
        <v>397</v>
      </c>
      <c r="K157" s="141" t="s">
        <v>399</v>
      </c>
      <c r="L157" s="107" t="s">
        <v>76</v>
      </c>
      <c r="M157" s="298" t="s">
        <v>13</v>
      </c>
      <c r="N157" s="262">
        <v>42226</v>
      </c>
      <c r="O157" s="262">
        <v>42256</v>
      </c>
      <c r="P157" s="262">
        <v>42621</v>
      </c>
      <c r="Q157" s="55">
        <v>20000</v>
      </c>
      <c r="R157" s="56">
        <v>0.75</v>
      </c>
      <c r="S157" s="55" t="s">
        <v>279</v>
      </c>
      <c r="T157" s="55">
        <v>15000</v>
      </c>
    </row>
    <row r="158" spans="2:20" s="1" customFormat="1" ht="90" customHeight="1" x14ac:dyDescent="0.25">
      <c r="B158" s="596"/>
      <c r="C158" s="536"/>
      <c r="D158" s="530"/>
      <c r="E158" s="523"/>
      <c r="F158" s="309" t="s">
        <v>1805</v>
      </c>
      <c r="G158" s="131" t="s">
        <v>1280</v>
      </c>
      <c r="H158" s="107" t="s">
        <v>105</v>
      </c>
      <c r="I158" s="452" t="s">
        <v>104</v>
      </c>
      <c r="J158" s="141" t="s">
        <v>397</v>
      </c>
      <c r="K158" s="141" t="s">
        <v>399</v>
      </c>
      <c r="L158" s="107" t="s">
        <v>105</v>
      </c>
      <c r="M158" s="298" t="s">
        <v>25</v>
      </c>
      <c r="N158" s="262">
        <v>42226</v>
      </c>
      <c r="O158" s="262">
        <v>42269</v>
      </c>
      <c r="P158" s="262">
        <v>42634</v>
      </c>
      <c r="Q158" s="55">
        <v>17500</v>
      </c>
      <c r="R158" s="56">
        <v>0.75</v>
      </c>
      <c r="S158" s="55" t="s">
        <v>279</v>
      </c>
      <c r="T158" s="55">
        <v>13125</v>
      </c>
    </row>
    <row r="159" spans="2:20" s="1" customFormat="1" ht="90" customHeight="1" x14ac:dyDescent="0.25">
      <c r="B159" s="596"/>
      <c r="C159" s="536"/>
      <c r="D159" s="530"/>
      <c r="E159" s="523"/>
      <c r="F159" s="309" t="s">
        <v>1805</v>
      </c>
      <c r="G159" s="131" t="s">
        <v>1281</v>
      </c>
      <c r="H159" s="107" t="s">
        <v>71</v>
      </c>
      <c r="I159" s="452" t="s">
        <v>70</v>
      </c>
      <c r="J159" s="141" t="s">
        <v>397</v>
      </c>
      <c r="K159" s="141" t="s">
        <v>399</v>
      </c>
      <c r="L159" s="107" t="s">
        <v>71</v>
      </c>
      <c r="M159" s="301" t="s">
        <v>69</v>
      </c>
      <c r="N159" s="262">
        <v>42226</v>
      </c>
      <c r="O159" s="262">
        <v>42243</v>
      </c>
      <c r="P159" s="262">
        <v>42608</v>
      </c>
      <c r="Q159" s="55">
        <v>20000</v>
      </c>
      <c r="R159" s="56">
        <v>0.75</v>
      </c>
      <c r="S159" s="55" t="s">
        <v>279</v>
      </c>
      <c r="T159" s="55">
        <v>15000</v>
      </c>
    </row>
    <row r="160" spans="2:20" s="1" customFormat="1" ht="90" customHeight="1" x14ac:dyDescent="0.25">
      <c r="B160" s="596"/>
      <c r="C160" s="536"/>
      <c r="D160" s="530"/>
      <c r="E160" s="523"/>
      <c r="F160" s="309" t="s">
        <v>1805</v>
      </c>
      <c r="G160" s="131" t="s">
        <v>1282</v>
      </c>
      <c r="H160" s="107" t="s">
        <v>92</v>
      </c>
      <c r="I160" s="452" t="s">
        <v>91</v>
      </c>
      <c r="J160" s="141" t="s">
        <v>397</v>
      </c>
      <c r="K160" s="141" t="s">
        <v>399</v>
      </c>
      <c r="L160" s="107" t="s">
        <v>92</v>
      </c>
      <c r="M160" s="298" t="s">
        <v>25</v>
      </c>
      <c r="N160" s="262">
        <v>42226</v>
      </c>
      <c r="O160" s="262">
        <v>42251</v>
      </c>
      <c r="P160" s="262">
        <v>42616</v>
      </c>
      <c r="Q160" s="55">
        <v>20000</v>
      </c>
      <c r="R160" s="56">
        <v>0.75</v>
      </c>
      <c r="S160" s="55" t="s">
        <v>279</v>
      </c>
      <c r="T160" s="55">
        <v>15000</v>
      </c>
    </row>
    <row r="161" spans="2:20" s="1" customFormat="1" ht="90" customHeight="1" x14ac:dyDescent="0.25">
      <c r="B161" s="596"/>
      <c r="C161" s="536"/>
      <c r="D161" s="530"/>
      <c r="E161" s="523"/>
      <c r="F161" s="309" t="s">
        <v>1805</v>
      </c>
      <c r="G161" s="131" t="s">
        <v>1418</v>
      </c>
      <c r="H161" s="107" t="s">
        <v>64</v>
      </c>
      <c r="I161" s="452" t="s">
        <v>63</v>
      </c>
      <c r="J161" s="141" t="s">
        <v>397</v>
      </c>
      <c r="K161" s="141" t="s">
        <v>399</v>
      </c>
      <c r="L161" s="107" t="s">
        <v>64</v>
      </c>
      <c r="M161" s="298" t="s">
        <v>1</v>
      </c>
      <c r="N161" s="262">
        <v>42305</v>
      </c>
      <c r="O161" s="262">
        <v>42327</v>
      </c>
      <c r="P161" s="262">
        <v>42692</v>
      </c>
      <c r="Q161" s="55">
        <v>20000</v>
      </c>
      <c r="R161" s="56">
        <v>0.75</v>
      </c>
      <c r="S161" s="55" t="s">
        <v>279</v>
      </c>
      <c r="T161" s="55">
        <v>15000</v>
      </c>
    </row>
    <row r="162" spans="2:20" s="1" customFormat="1" ht="90" customHeight="1" x14ac:dyDescent="0.25">
      <c r="B162" s="596"/>
      <c r="C162" s="536"/>
      <c r="D162" s="530"/>
      <c r="E162" s="523"/>
      <c r="F162" s="309" t="s">
        <v>1806</v>
      </c>
      <c r="G162" s="131" t="s">
        <v>1283</v>
      </c>
      <c r="H162" s="107" t="s">
        <v>389</v>
      </c>
      <c r="I162" s="452" t="s">
        <v>390</v>
      </c>
      <c r="J162" s="141" t="s">
        <v>397</v>
      </c>
      <c r="K162" s="141" t="s">
        <v>399</v>
      </c>
      <c r="L162" s="107" t="s">
        <v>389</v>
      </c>
      <c r="M162" s="298" t="s">
        <v>25</v>
      </c>
      <c r="N162" s="262">
        <v>42468</v>
      </c>
      <c r="O162" s="262">
        <v>42227</v>
      </c>
      <c r="P162" s="262">
        <v>42592</v>
      </c>
      <c r="Q162" s="55">
        <v>349118.43</v>
      </c>
      <c r="R162" s="56">
        <v>0.69999999713564243</v>
      </c>
      <c r="S162" s="55" t="s">
        <v>279</v>
      </c>
      <c r="T162" s="55">
        <v>244382.9</v>
      </c>
    </row>
    <row r="163" spans="2:20" s="1" customFormat="1" ht="90" customHeight="1" x14ac:dyDescent="0.25">
      <c r="B163" s="596"/>
      <c r="C163" s="536"/>
      <c r="D163" s="530"/>
      <c r="E163" s="523"/>
      <c r="F163" s="309" t="s">
        <v>1807</v>
      </c>
      <c r="G163" s="131" t="s">
        <v>1284</v>
      </c>
      <c r="H163" s="107" t="s">
        <v>50</v>
      </c>
      <c r="I163" s="452" t="s">
        <v>49</v>
      </c>
      <c r="J163" s="141" t="s">
        <v>397</v>
      </c>
      <c r="K163" s="141" t="s">
        <v>399</v>
      </c>
      <c r="L163" s="107" t="s">
        <v>50</v>
      </c>
      <c r="M163" s="298" t="s">
        <v>48</v>
      </c>
      <c r="N163" s="262">
        <v>42281</v>
      </c>
      <c r="O163" s="262">
        <v>42278</v>
      </c>
      <c r="P163" s="262">
        <v>44196</v>
      </c>
      <c r="Q163" s="55">
        <v>3660000</v>
      </c>
      <c r="R163" s="56">
        <v>0.5</v>
      </c>
      <c r="S163" s="55" t="s">
        <v>279</v>
      </c>
      <c r="T163" s="55">
        <v>1830000</v>
      </c>
    </row>
    <row r="164" spans="2:20" s="1" customFormat="1" ht="90" customHeight="1" x14ac:dyDescent="0.25">
      <c r="B164" s="596"/>
      <c r="C164" s="536"/>
      <c r="D164" s="530"/>
      <c r="E164" s="523"/>
      <c r="F164" s="309" t="s">
        <v>1806</v>
      </c>
      <c r="G164" s="131" t="s">
        <v>1285</v>
      </c>
      <c r="H164" s="107" t="s">
        <v>391</v>
      </c>
      <c r="I164" s="452" t="s">
        <v>392</v>
      </c>
      <c r="J164" s="141" t="s">
        <v>397</v>
      </c>
      <c r="K164" s="141" t="s">
        <v>399</v>
      </c>
      <c r="L164" s="107" t="s">
        <v>391</v>
      </c>
      <c r="M164" s="298" t="s">
        <v>21</v>
      </c>
      <c r="N164" s="262">
        <v>42468</v>
      </c>
      <c r="O164" s="262">
        <v>42491</v>
      </c>
      <c r="P164" s="262">
        <v>42735</v>
      </c>
      <c r="Q164" s="58">
        <v>439648.13</v>
      </c>
      <c r="R164" s="56">
        <v>0.75000001133219107</v>
      </c>
      <c r="S164" s="55" t="s">
        <v>279</v>
      </c>
      <c r="T164" s="58">
        <v>329736.09999999998</v>
      </c>
    </row>
    <row r="165" spans="2:20" s="1" customFormat="1" ht="124.5" customHeight="1" x14ac:dyDescent="0.25">
      <c r="B165" s="596"/>
      <c r="C165" s="536"/>
      <c r="D165" s="530"/>
      <c r="E165" s="523"/>
      <c r="F165" s="309" t="s">
        <v>1808</v>
      </c>
      <c r="G165" s="131" t="s">
        <v>901</v>
      </c>
      <c r="H165" s="107" t="s">
        <v>601</v>
      </c>
      <c r="I165" s="452" t="s">
        <v>602</v>
      </c>
      <c r="J165" s="141" t="s">
        <v>397</v>
      </c>
      <c r="K165" s="141" t="s">
        <v>399</v>
      </c>
      <c r="L165" s="107" t="s">
        <v>1419</v>
      </c>
      <c r="M165" s="298" t="s">
        <v>13</v>
      </c>
      <c r="N165" s="262">
        <v>42591</v>
      </c>
      <c r="O165" s="262">
        <v>42583</v>
      </c>
      <c r="P165" s="262">
        <v>43465</v>
      </c>
      <c r="Q165" s="55">
        <v>641859.63</v>
      </c>
      <c r="R165" s="56">
        <v>0.50396182417641688</v>
      </c>
      <c r="S165" s="55" t="s">
        <v>279</v>
      </c>
      <c r="T165" s="55">
        <v>449301.74</v>
      </c>
    </row>
    <row r="166" spans="2:20" s="1" customFormat="1" ht="150" customHeight="1" x14ac:dyDescent="0.25">
      <c r="B166" s="596"/>
      <c r="C166" s="536"/>
      <c r="D166" s="530"/>
      <c r="E166" s="523"/>
      <c r="F166" s="309" t="s">
        <v>1808</v>
      </c>
      <c r="G166" s="131" t="s">
        <v>1286</v>
      </c>
      <c r="H166" s="107" t="s">
        <v>599</v>
      </c>
      <c r="I166" s="452" t="s">
        <v>600</v>
      </c>
      <c r="J166" s="141" t="s">
        <v>397</v>
      </c>
      <c r="K166" s="141" t="s">
        <v>399</v>
      </c>
      <c r="L166" s="107" t="s">
        <v>1420</v>
      </c>
      <c r="M166" s="298" t="s">
        <v>13</v>
      </c>
      <c r="N166" s="262">
        <v>42591</v>
      </c>
      <c r="O166" s="262">
        <v>42614</v>
      </c>
      <c r="P166" s="262">
        <v>43343</v>
      </c>
      <c r="Q166" s="55">
        <v>260453.75</v>
      </c>
      <c r="R166" s="56">
        <v>0.70000001919726629</v>
      </c>
      <c r="S166" s="55" t="s">
        <v>279</v>
      </c>
      <c r="T166" s="55">
        <v>182317.63</v>
      </c>
    </row>
    <row r="167" spans="2:20" s="1" customFormat="1" ht="90" customHeight="1" x14ac:dyDescent="0.25">
      <c r="B167" s="596"/>
      <c r="C167" s="536"/>
      <c r="D167" s="530"/>
      <c r="E167" s="523"/>
      <c r="F167" s="309" t="s">
        <v>1808</v>
      </c>
      <c r="G167" s="131" t="s">
        <v>901</v>
      </c>
      <c r="H167" s="107" t="s">
        <v>387</v>
      </c>
      <c r="I167" s="452" t="s">
        <v>388</v>
      </c>
      <c r="J167" s="141" t="s">
        <v>397</v>
      </c>
      <c r="K167" s="141" t="s">
        <v>399</v>
      </c>
      <c r="L167" s="107" t="s">
        <v>1421</v>
      </c>
      <c r="M167" s="298" t="s">
        <v>13</v>
      </c>
      <c r="N167" s="262">
        <v>42495</v>
      </c>
      <c r="O167" s="262">
        <v>42583</v>
      </c>
      <c r="P167" s="262">
        <v>43465</v>
      </c>
      <c r="Q167" s="55">
        <v>142460.21</v>
      </c>
      <c r="R167" s="56">
        <v>0.75000001754875978</v>
      </c>
      <c r="S167" s="55" t="s">
        <v>279</v>
      </c>
      <c r="T167" s="55">
        <v>106845.16</v>
      </c>
    </row>
    <row r="168" spans="2:20" s="1" customFormat="1" ht="90" customHeight="1" x14ac:dyDescent="0.25">
      <c r="B168" s="596"/>
      <c r="C168" s="536"/>
      <c r="D168" s="530"/>
      <c r="E168" s="523"/>
      <c r="F168" s="309" t="s">
        <v>1809</v>
      </c>
      <c r="G168" s="131" t="s">
        <v>1418</v>
      </c>
      <c r="H168" s="107" t="s">
        <v>638</v>
      </c>
      <c r="I168" s="452" t="s">
        <v>639</v>
      </c>
      <c r="J168" s="141" t="s">
        <v>397</v>
      </c>
      <c r="K168" s="141" t="s">
        <v>399</v>
      </c>
      <c r="L168" s="107" t="s">
        <v>638</v>
      </c>
      <c r="M168" s="298" t="s">
        <v>25</v>
      </c>
      <c r="N168" s="262">
        <v>42621</v>
      </c>
      <c r="O168" s="262">
        <v>42804</v>
      </c>
      <c r="P168" s="262">
        <v>43349</v>
      </c>
      <c r="Q168" s="55">
        <v>704419.26</v>
      </c>
      <c r="R168" s="56">
        <v>0.75</v>
      </c>
      <c r="S168" s="55" t="s">
        <v>279</v>
      </c>
      <c r="T168" s="55">
        <v>528314.44999999995</v>
      </c>
    </row>
    <row r="169" spans="2:20" s="1" customFormat="1" ht="90" customHeight="1" x14ac:dyDescent="0.25">
      <c r="B169" s="596"/>
      <c r="C169" s="536"/>
      <c r="D169" s="530"/>
      <c r="E169" s="523"/>
      <c r="F169" s="309" t="s">
        <v>1809</v>
      </c>
      <c r="G169" s="131" t="s">
        <v>1287</v>
      </c>
      <c r="H169" s="107" t="s">
        <v>640</v>
      </c>
      <c r="I169" s="452" t="s">
        <v>641</v>
      </c>
      <c r="J169" s="141" t="s">
        <v>397</v>
      </c>
      <c r="K169" s="141" t="s">
        <v>399</v>
      </c>
      <c r="L169" s="107" t="s">
        <v>640</v>
      </c>
      <c r="M169" s="298" t="s">
        <v>21</v>
      </c>
      <c r="N169" s="262">
        <v>42621</v>
      </c>
      <c r="O169" s="262">
        <v>42644</v>
      </c>
      <c r="P169" s="262">
        <v>42978</v>
      </c>
      <c r="Q169" s="55">
        <v>448549.4</v>
      </c>
      <c r="R169" s="56">
        <v>0.75</v>
      </c>
      <c r="S169" s="55" t="s">
        <v>279</v>
      </c>
      <c r="T169" s="55">
        <v>336412.05</v>
      </c>
    </row>
    <row r="170" spans="2:20" s="1" customFormat="1" ht="90" customHeight="1" x14ac:dyDescent="0.25">
      <c r="B170" s="596"/>
      <c r="C170" s="536"/>
      <c r="D170" s="530"/>
      <c r="E170" s="523"/>
      <c r="F170" s="309" t="s">
        <v>1809</v>
      </c>
      <c r="G170" s="131" t="s">
        <v>1288</v>
      </c>
      <c r="H170" s="107" t="s">
        <v>636</v>
      </c>
      <c r="I170" s="452" t="s">
        <v>637</v>
      </c>
      <c r="J170" s="141" t="s">
        <v>397</v>
      </c>
      <c r="K170" s="141" t="s">
        <v>399</v>
      </c>
      <c r="L170" s="107" t="s">
        <v>636</v>
      </c>
      <c r="M170" s="298" t="s">
        <v>25</v>
      </c>
      <c r="N170" s="262">
        <v>42621</v>
      </c>
      <c r="O170" s="262">
        <v>42471</v>
      </c>
      <c r="P170" s="262">
        <v>43383</v>
      </c>
      <c r="Q170" s="55">
        <v>539393.18999999994</v>
      </c>
      <c r="R170" s="56">
        <v>0.7</v>
      </c>
      <c r="S170" s="55" t="s">
        <v>279</v>
      </c>
      <c r="T170" s="55">
        <v>377575.23</v>
      </c>
    </row>
    <row r="171" spans="2:20" s="1" customFormat="1" ht="159.75" customHeight="1" x14ac:dyDescent="0.25">
      <c r="B171" s="596"/>
      <c r="C171" s="536"/>
      <c r="D171" s="530"/>
      <c r="E171" s="523"/>
      <c r="F171" s="309" t="s">
        <v>1810</v>
      </c>
      <c r="G171" s="131" t="s">
        <v>1289</v>
      </c>
      <c r="H171" s="57" t="s">
        <v>1065</v>
      </c>
      <c r="I171" s="452" t="s">
        <v>1066</v>
      </c>
      <c r="J171" s="141" t="s">
        <v>397</v>
      </c>
      <c r="K171" s="141" t="s">
        <v>399</v>
      </c>
      <c r="L171" s="57" t="s">
        <v>1426</v>
      </c>
      <c r="M171" s="298" t="s">
        <v>13</v>
      </c>
      <c r="N171" s="262">
        <v>42865</v>
      </c>
      <c r="O171" s="262">
        <v>42747</v>
      </c>
      <c r="P171" s="262">
        <v>43476</v>
      </c>
      <c r="Q171" s="55">
        <v>290039.34999999998</v>
      </c>
      <c r="R171" s="56">
        <v>0.7</v>
      </c>
      <c r="S171" s="55" t="s">
        <v>279</v>
      </c>
      <c r="T171" s="55">
        <v>203027.55</v>
      </c>
    </row>
    <row r="172" spans="2:20" s="1" customFormat="1" ht="125.25" customHeight="1" x14ac:dyDescent="0.25">
      <c r="B172" s="596"/>
      <c r="C172" s="536"/>
      <c r="D172" s="530"/>
      <c r="E172" s="523"/>
      <c r="F172" s="309" t="s">
        <v>1810</v>
      </c>
      <c r="G172" s="131" t="s">
        <v>1290</v>
      </c>
      <c r="H172" s="107" t="s">
        <v>1004</v>
      </c>
      <c r="I172" s="452" t="s">
        <v>1005</v>
      </c>
      <c r="J172" s="141" t="s">
        <v>397</v>
      </c>
      <c r="K172" s="141" t="s">
        <v>399</v>
      </c>
      <c r="L172" s="107" t="s">
        <v>1427</v>
      </c>
      <c r="M172" s="298" t="s">
        <v>7</v>
      </c>
      <c r="N172" s="262">
        <v>42821</v>
      </c>
      <c r="O172" s="262">
        <v>42646</v>
      </c>
      <c r="P172" s="262">
        <v>43312</v>
      </c>
      <c r="Q172" s="55">
        <v>126337.97</v>
      </c>
      <c r="R172" s="56">
        <v>0.75</v>
      </c>
      <c r="S172" s="55" t="s">
        <v>279</v>
      </c>
      <c r="T172" s="55">
        <v>94753.48</v>
      </c>
    </row>
    <row r="173" spans="2:20" s="1" customFormat="1" ht="122.25" customHeight="1" x14ac:dyDescent="0.25">
      <c r="B173" s="596"/>
      <c r="C173" s="536"/>
      <c r="D173" s="530"/>
      <c r="E173" s="523"/>
      <c r="F173" s="309" t="s">
        <v>1811</v>
      </c>
      <c r="G173" s="131" t="s">
        <v>1291</v>
      </c>
      <c r="H173" s="107" t="s">
        <v>1016</v>
      </c>
      <c r="I173" s="452" t="s">
        <v>1017</v>
      </c>
      <c r="J173" s="141" t="s">
        <v>397</v>
      </c>
      <c r="K173" s="141" t="s">
        <v>399</v>
      </c>
      <c r="L173" s="107" t="s">
        <v>1428</v>
      </c>
      <c r="M173" s="298" t="s">
        <v>13</v>
      </c>
      <c r="N173" s="262">
        <v>42831</v>
      </c>
      <c r="O173" s="262">
        <v>42882</v>
      </c>
      <c r="P173" s="262">
        <v>43403</v>
      </c>
      <c r="Q173" s="55">
        <v>6600</v>
      </c>
      <c r="R173" s="56">
        <v>0.6</v>
      </c>
      <c r="S173" s="55" t="s">
        <v>279</v>
      </c>
      <c r="T173" s="55">
        <v>4950</v>
      </c>
    </row>
    <row r="174" spans="2:20" s="1" customFormat="1" ht="112.5" customHeight="1" x14ac:dyDescent="0.25">
      <c r="B174" s="596"/>
      <c r="C174" s="536"/>
      <c r="D174" s="530"/>
      <c r="E174" s="523"/>
      <c r="F174" s="314" t="s">
        <v>1812</v>
      </c>
      <c r="G174" s="131" t="s">
        <v>1679</v>
      </c>
      <c r="H174" s="107" t="s">
        <v>1701</v>
      </c>
      <c r="I174" s="452" t="s">
        <v>1704</v>
      </c>
      <c r="J174" s="141" t="s">
        <v>397</v>
      </c>
      <c r="K174" s="141" t="s">
        <v>399</v>
      </c>
      <c r="L174" s="107" t="s">
        <v>1707</v>
      </c>
      <c r="M174" s="301" t="s">
        <v>7</v>
      </c>
      <c r="N174" s="262">
        <v>43153</v>
      </c>
      <c r="O174" s="262">
        <v>42978</v>
      </c>
      <c r="P174" s="262">
        <v>43676</v>
      </c>
      <c r="Q174" s="55">
        <v>398722.96</v>
      </c>
      <c r="R174" s="56">
        <v>0.6</v>
      </c>
      <c r="S174" s="55" t="s">
        <v>279</v>
      </c>
      <c r="T174" s="55">
        <v>239233.78</v>
      </c>
    </row>
    <row r="175" spans="2:20" s="1" customFormat="1" ht="90" customHeight="1" x14ac:dyDescent="0.25">
      <c r="B175" s="596"/>
      <c r="C175" s="536"/>
      <c r="D175" s="530"/>
      <c r="E175" s="523"/>
      <c r="F175" s="314" t="s">
        <v>1812</v>
      </c>
      <c r="G175" s="131" t="s">
        <v>2998</v>
      </c>
      <c r="H175" s="107" t="s">
        <v>1702</v>
      </c>
      <c r="I175" s="452" t="s">
        <v>1705</v>
      </c>
      <c r="J175" s="141" t="s">
        <v>397</v>
      </c>
      <c r="K175" s="141" t="s">
        <v>399</v>
      </c>
      <c r="L175" s="107" t="s">
        <v>1708</v>
      </c>
      <c r="M175" s="301" t="s">
        <v>13</v>
      </c>
      <c r="N175" s="262">
        <v>43153</v>
      </c>
      <c r="O175" s="262">
        <v>43182</v>
      </c>
      <c r="P175" s="262">
        <v>43820</v>
      </c>
      <c r="Q175" s="55">
        <v>234725.79</v>
      </c>
      <c r="R175" s="56">
        <v>0.6</v>
      </c>
      <c r="S175" s="55" t="s">
        <v>279</v>
      </c>
      <c r="T175" s="55">
        <v>140835.47</v>
      </c>
    </row>
    <row r="176" spans="2:20" s="1" customFormat="1" ht="120" customHeight="1" x14ac:dyDescent="0.25">
      <c r="B176" s="596"/>
      <c r="C176" s="536"/>
      <c r="D176" s="530"/>
      <c r="E176" s="523"/>
      <c r="F176" s="316" t="s">
        <v>1813</v>
      </c>
      <c r="G176" s="132" t="s">
        <v>1700</v>
      </c>
      <c r="H176" s="70" t="s">
        <v>1703</v>
      </c>
      <c r="I176" s="456" t="s">
        <v>1706</v>
      </c>
      <c r="J176" s="142" t="s">
        <v>397</v>
      </c>
      <c r="K176" s="142" t="s">
        <v>399</v>
      </c>
      <c r="L176" s="70" t="s">
        <v>1709</v>
      </c>
      <c r="M176" s="302" t="s">
        <v>13</v>
      </c>
      <c r="N176" s="262">
        <v>43131</v>
      </c>
      <c r="O176" s="262">
        <v>43174</v>
      </c>
      <c r="P176" s="262">
        <v>43538</v>
      </c>
      <c r="Q176" s="55">
        <v>6600</v>
      </c>
      <c r="R176" s="68">
        <v>0.75</v>
      </c>
      <c r="S176" s="55" t="s">
        <v>279</v>
      </c>
      <c r="T176" s="67">
        <v>4950</v>
      </c>
    </row>
    <row r="177" spans="2:20" s="1" customFormat="1" ht="158.25" customHeight="1" thickBot="1" x14ac:dyDescent="0.3">
      <c r="B177" s="596"/>
      <c r="C177" s="536"/>
      <c r="D177" s="530"/>
      <c r="E177" s="524"/>
      <c r="F177" s="100" t="s">
        <v>2715</v>
      </c>
      <c r="G177" s="181" t="s">
        <v>2717</v>
      </c>
      <c r="H177" s="392" t="s">
        <v>2716</v>
      </c>
      <c r="I177" s="466" t="s">
        <v>2714</v>
      </c>
      <c r="J177" s="198" t="s">
        <v>397</v>
      </c>
      <c r="K177" s="198" t="s">
        <v>399</v>
      </c>
      <c r="L177" s="375" t="s">
        <v>2718</v>
      </c>
      <c r="M177" s="302" t="s">
        <v>13</v>
      </c>
      <c r="N177" s="263">
        <v>43468</v>
      </c>
      <c r="O177" s="263">
        <v>43473</v>
      </c>
      <c r="P177" s="263">
        <v>43837</v>
      </c>
      <c r="Q177" s="106">
        <v>10000</v>
      </c>
      <c r="R177" s="104">
        <v>0.75</v>
      </c>
      <c r="S177" s="106" t="s">
        <v>279</v>
      </c>
      <c r="T177" s="106">
        <v>7500</v>
      </c>
    </row>
    <row r="178" spans="2:20" s="1" customFormat="1" ht="39.75" customHeight="1" thickBot="1" x14ac:dyDescent="0.3">
      <c r="B178" s="596"/>
      <c r="C178" s="536"/>
      <c r="D178" s="530"/>
      <c r="E178" s="525" t="s">
        <v>399</v>
      </c>
      <c r="F178" s="526"/>
      <c r="G178" s="526"/>
      <c r="H178" s="526"/>
      <c r="I178" s="526"/>
      <c r="J178" s="526"/>
      <c r="K178" s="151">
        <f>COUNTA(K131:K177)</f>
        <v>47</v>
      </c>
      <c r="L178" s="516"/>
      <c r="M178" s="517"/>
      <c r="N178" s="517"/>
      <c r="O178" s="517"/>
      <c r="P178" s="517"/>
      <c r="Q178" s="162">
        <f>SUM(Q131:Q177)</f>
        <v>8865703.0699999984</v>
      </c>
      <c r="R178" s="504"/>
      <c r="S178" s="505"/>
      <c r="T178" s="166">
        <f>SUM(T131:T177)</f>
        <v>5535216.79</v>
      </c>
    </row>
    <row r="179" spans="2:20" s="1" customFormat="1" ht="60.75" customHeight="1" x14ac:dyDescent="0.25">
      <c r="B179" s="596"/>
      <c r="C179" s="536"/>
      <c r="D179" s="530"/>
      <c r="E179" s="522" t="s">
        <v>47</v>
      </c>
      <c r="F179" s="330" t="s">
        <v>1814</v>
      </c>
      <c r="G179" s="89" t="s">
        <v>1237</v>
      </c>
      <c r="H179" s="365" t="s">
        <v>252</v>
      </c>
      <c r="I179" s="449" t="s">
        <v>253</v>
      </c>
      <c r="J179" s="147" t="s">
        <v>397</v>
      </c>
      <c r="K179" s="147" t="s">
        <v>400</v>
      </c>
      <c r="L179" s="365" t="s">
        <v>252</v>
      </c>
      <c r="M179" s="409" t="s">
        <v>15</v>
      </c>
      <c r="N179" s="428">
        <v>42320</v>
      </c>
      <c r="O179" s="428">
        <v>42124</v>
      </c>
      <c r="P179" s="428">
        <v>42913</v>
      </c>
      <c r="Q179" s="53">
        <v>89465</v>
      </c>
      <c r="R179" s="75">
        <v>0.40473090035209297</v>
      </c>
      <c r="S179" s="74" t="s">
        <v>279</v>
      </c>
      <c r="T179" s="74">
        <v>40259.25</v>
      </c>
    </row>
    <row r="180" spans="2:20" s="1" customFormat="1" ht="71.25" customHeight="1" x14ac:dyDescent="0.25">
      <c r="B180" s="596"/>
      <c r="C180" s="536"/>
      <c r="D180" s="530"/>
      <c r="E180" s="523"/>
      <c r="F180" s="331" t="s">
        <v>1814</v>
      </c>
      <c r="G180" s="131" t="s">
        <v>1242</v>
      </c>
      <c r="H180" s="107" t="s">
        <v>36</v>
      </c>
      <c r="I180" s="447" t="s">
        <v>35</v>
      </c>
      <c r="J180" s="141" t="s">
        <v>397</v>
      </c>
      <c r="K180" s="141" t="s">
        <v>400</v>
      </c>
      <c r="L180" s="107" t="s">
        <v>36</v>
      </c>
      <c r="M180" s="405" t="s">
        <v>34</v>
      </c>
      <c r="N180" s="262">
        <v>42249</v>
      </c>
      <c r="O180" s="262">
        <v>42146</v>
      </c>
      <c r="P180" s="262">
        <v>42876</v>
      </c>
      <c r="Q180" s="55">
        <v>110060</v>
      </c>
      <c r="R180" s="56">
        <v>0.45</v>
      </c>
      <c r="S180" s="55" t="s">
        <v>279</v>
      </c>
      <c r="T180" s="55">
        <v>49527</v>
      </c>
    </row>
    <row r="181" spans="2:20" s="1" customFormat="1" ht="71.25" customHeight="1" x14ac:dyDescent="0.25">
      <c r="B181" s="596"/>
      <c r="C181" s="536"/>
      <c r="D181" s="530"/>
      <c r="E181" s="523"/>
      <c r="F181" s="331" t="s">
        <v>1814</v>
      </c>
      <c r="G181" s="131" t="s">
        <v>2515</v>
      </c>
      <c r="H181" s="107" t="s">
        <v>250</v>
      </c>
      <c r="I181" s="447" t="s">
        <v>251</v>
      </c>
      <c r="J181" s="141" t="s">
        <v>397</v>
      </c>
      <c r="K181" s="141" t="s">
        <v>400</v>
      </c>
      <c r="L181" s="107" t="s">
        <v>250</v>
      </c>
      <c r="M181" s="405" t="s">
        <v>13</v>
      </c>
      <c r="N181" s="262">
        <v>42320</v>
      </c>
      <c r="O181" s="262">
        <v>42248</v>
      </c>
      <c r="P181" s="262">
        <v>43251</v>
      </c>
      <c r="Q181" s="55">
        <v>150108.25</v>
      </c>
      <c r="R181" s="56">
        <v>0.45</v>
      </c>
      <c r="S181" s="55" t="s">
        <v>279</v>
      </c>
      <c r="T181" s="55">
        <v>67548.710000000006</v>
      </c>
    </row>
    <row r="182" spans="2:20" s="1" customFormat="1" ht="69" customHeight="1" x14ac:dyDescent="0.25">
      <c r="B182" s="596"/>
      <c r="C182" s="536"/>
      <c r="D182" s="530"/>
      <c r="E182" s="523"/>
      <c r="F182" s="331" t="s">
        <v>1814</v>
      </c>
      <c r="G182" s="131" t="s">
        <v>2516</v>
      </c>
      <c r="H182" s="107" t="s">
        <v>17</v>
      </c>
      <c r="I182" s="447" t="s">
        <v>16</v>
      </c>
      <c r="J182" s="141" t="s">
        <v>397</v>
      </c>
      <c r="K182" s="141" t="s">
        <v>400</v>
      </c>
      <c r="L182" s="107" t="s">
        <v>17</v>
      </c>
      <c r="M182" s="396" t="s">
        <v>69</v>
      </c>
      <c r="N182" s="262">
        <v>42249</v>
      </c>
      <c r="O182" s="262">
        <v>42186</v>
      </c>
      <c r="P182" s="262">
        <v>42916</v>
      </c>
      <c r="Q182" s="55">
        <v>174002.52</v>
      </c>
      <c r="R182" s="56">
        <v>0.44999997701182726</v>
      </c>
      <c r="S182" s="55" t="s">
        <v>279</v>
      </c>
      <c r="T182" s="55">
        <v>78301.13</v>
      </c>
    </row>
    <row r="183" spans="2:20" s="1" customFormat="1" ht="76.5" customHeight="1" x14ac:dyDescent="0.25">
      <c r="B183" s="596"/>
      <c r="C183" s="536"/>
      <c r="D183" s="530"/>
      <c r="E183" s="523"/>
      <c r="F183" s="331" t="s">
        <v>1814</v>
      </c>
      <c r="G183" s="131" t="s">
        <v>2517</v>
      </c>
      <c r="H183" s="107" t="s">
        <v>23</v>
      </c>
      <c r="I183" s="447" t="s">
        <v>22</v>
      </c>
      <c r="J183" s="141" t="s">
        <v>397</v>
      </c>
      <c r="K183" s="141" t="s">
        <v>400</v>
      </c>
      <c r="L183" s="107" t="s">
        <v>23</v>
      </c>
      <c r="M183" s="405" t="s">
        <v>21</v>
      </c>
      <c r="N183" s="262">
        <v>42249</v>
      </c>
      <c r="O183" s="262">
        <v>42248</v>
      </c>
      <c r="P183" s="262">
        <v>42978</v>
      </c>
      <c r="Q183" s="55">
        <v>141225</v>
      </c>
      <c r="R183" s="56">
        <v>0.45</v>
      </c>
      <c r="S183" s="55" t="s">
        <v>279</v>
      </c>
      <c r="T183" s="55">
        <v>63551.25</v>
      </c>
    </row>
    <row r="184" spans="2:20" s="1" customFormat="1" ht="90" customHeight="1" x14ac:dyDescent="0.25">
      <c r="B184" s="596"/>
      <c r="C184" s="536"/>
      <c r="D184" s="530"/>
      <c r="E184" s="523"/>
      <c r="F184" s="331" t="s">
        <v>1814</v>
      </c>
      <c r="G184" s="131" t="s">
        <v>1292</v>
      </c>
      <c r="H184" s="107" t="s">
        <v>28</v>
      </c>
      <c r="I184" s="447" t="s">
        <v>29</v>
      </c>
      <c r="J184" s="141" t="s">
        <v>397</v>
      </c>
      <c r="K184" s="141" t="s">
        <v>400</v>
      </c>
      <c r="L184" s="107" t="s">
        <v>28</v>
      </c>
      <c r="M184" s="405" t="s">
        <v>25</v>
      </c>
      <c r="N184" s="262">
        <v>42249</v>
      </c>
      <c r="O184" s="262">
        <v>42278</v>
      </c>
      <c r="P184" s="262">
        <v>43100</v>
      </c>
      <c r="Q184" s="55">
        <v>263611.86</v>
      </c>
      <c r="R184" s="56">
        <v>0.4500000113803681</v>
      </c>
      <c r="S184" s="55" t="s">
        <v>279</v>
      </c>
      <c r="T184" s="55">
        <v>118625.34</v>
      </c>
    </row>
    <row r="185" spans="2:20" s="1" customFormat="1" ht="90" customHeight="1" x14ac:dyDescent="0.25">
      <c r="B185" s="596"/>
      <c r="C185" s="536"/>
      <c r="D185" s="530"/>
      <c r="E185" s="523"/>
      <c r="F185" s="331" t="s">
        <v>1815</v>
      </c>
      <c r="G185" s="131" t="s">
        <v>2518</v>
      </c>
      <c r="H185" s="107" t="s">
        <v>32</v>
      </c>
      <c r="I185" s="447" t="s">
        <v>31</v>
      </c>
      <c r="J185" s="141" t="s">
        <v>397</v>
      </c>
      <c r="K185" s="141" t="s">
        <v>400</v>
      </c>
      <c r="L185" s="107" t="s">
        <v>32</v>
      </c>
      <c r="M185" s="405" t="s">
        <v>30</v>
      </c>
      <c r="N185" s="262">
        <v>42226</v>
      </c>
      <c r="O185" s="262">
        <v>42256</v>
      </c>
      <c r="P185" s="262">
        <v>42621</v>
      </c>
      <c r="Q185" s="55">
        <v>20000</v>
      </c>
      <c r="R185" s="56">
        <v>0.75</v>
      </c>
      <c r="S185" s="55" t="s">
        <v>279</v>
      </c>
      <c r="T185" s="55">
        <v>15000</v>
      </c>
    </row>
    <row r="186" spans="2:20" s="1" customFormat="1" ht="90" customHeight="1" x14ac:dyDescent="0.25">
      <c r="B186" s="596"/>
      <c r="C186" s="536"/>
      <c r="D186" s="530"/>
      <c r="E186" s="523"/>
      <c r="F186" s="331" t="s">
        <v>1815</v>
      </c>
      <c r="G186" s="131" t="s">
        <v>2519</v>
      </c>
      <c r="H186" s="107" t="s">
        <v>1429</v>
      </c>
      <c r="I186" s="447" t="s">
        <v>46</v>
      </c>
      <c r="J186" s="141" t="s">
        <v>397</v>
      </c>
      <c r="K186" s="141" t="s">
        <v>400</v>
      </c>
      <c r="L186" s="107" t="s">
        <v>1429</v>
      </c>
      <c r="M186" s="405" t="s">
        <v>13</v>
      </c>
      <c r="N186" s="262">
        <v>42226</v>
      </c>
      <c r="O186" s="262">
        <v>42244</v>
      </c>
      <c r="P186" s="262">
        <v>42609</v>
      </c>
      <c r="Q186" s="55">
        <v>20000</v>
      </c>
      <c r="R186" s="56">
        <v>0.75</v>
      </c>
      <c r="S186" s="55" t="s">
        <v>279</v>
      </c>
      <c r="T186" s="55">
        <v>15000</v>
      </c>
    </row>
    <row r="187" spans="2:20" s="1" customFormat="1" ht="90" customHeight="1" x14ac:dyDescent="0.25">
      <c r="B187" s="596"/>
      <c r="C187" s="536"/>
      <c r="D187" s="530"/>
      <c r="E187" s="523"/>
      <c r="F187" s="331" t="s">
        <v>1815</v>
      </c>
      <c r="G187" s="62" t="s">
        <v>2604</v>
      </c>
      <c r="H187" s="107" t="s">
        <v>1429</v>
      </c>
      <c r="I187" s="447" t="s">
        <v>20</v>
      </c>
      <c r="J187" s="141" t="s">
        <v>397</v>
      </c>
      <c r="K187" s="141" t="s">
        <v>400</v>
      </c>
      <c r="L187" s="107" t="s">
        <v>1429</v>
      </c>
      <c r="M187" s="405" t="s">
        <v>10</v>
      </c>
      <c r="N187" s="262">
        <v>42226</v>
      </c>
      <c r="O187" s="262">
        <v>42269</v>
      </c>
      <c r="P187" s="262">
        <v>42634</v>
      </c>
      <c r="Q187" s="55">
        <v>20000</v>
      </c>
      <c r="R187" s="56">
        <v>0.75</v>
      </c>
      <c r="S187" s="55" t="s">
        <v>279</v>
      </c>
      <c r="T187" s="55">
        <v>15000</v>
      </c>
    </row>
    <row r="188" spans="2:20" s="1" customFormat="1" ht="90" customHeight="1" x14ac:dyDescent="0.25">
      <c r="B188" s="596"/>
      <c r="C188" s="536"/>
      <c r="D188" s="530"/>
      <c r="E188" s="523"/>
      <c r="F188" s="331" t="s">
        <v>1815</v>
      </c>
      <c r="G188" s="131" t="s">
        <v>2520</v>
      </c>
      <c r="H188" s="107" t="s">
        <v>1429</v>
      </c>
      <c r="I188" s="447" t="s">
        <v>14</v>
      </c>
      <c r="J188" s="141" t="s">
        <v>397</v>
      </c>
      <c r="K188" s="141" t="s">
        <v>400</v>
      </c>
      <c r="L188" s="107" t="s">
        <v>1429</v>
      </c>
      <c r="M188" s="405" t="s">
        <v>13</v>
      </c>
      <c r="N188" s="262">
        <v>42226</v>
      </c>
      <c r="O188" s="262">
        <v>42251</v>
      </c>
      <c r="P188" s="262">
        <v>42616</v>
      </c>
      <c r="Q188" s="55">
        <v>20000</v>
      </c>
      <c r="R188" s="56">
        <v>0.75</v>
      </c>
      <c r="S188" s="55" t="s">
        <v>279</v>
      </c>
      <c r="T188" s="55">
        <v>15000</v>
      </c>
    </row>
    <row r="189" spans="2:20" s="1" customFormat="1" ht="60" customHeight="1" x14ac:dyDescent="0.25">
      <c r="B189" s="596"/>
      <c r="C189" s="536"/>
      <c r="D189" s="530"/>
      <c r="E189" s="523"/>
      <c r="F189" s="331" t="s">
        <v>1815</v>
      </c>
      <c r="G189" s="131" t="s">
        <v>1293</v>
      </c>
      <c r="H189" s="107" t="s">
        <v>1430</v>
      </c>
      <c r="I189" s="447" t="s">
        <v>38</v>
      </c>
      <c r="J189" s="141" t="s">
        <v>397</v>
      </c>
      <c r="K189" s="141" t="s">
        <v>400</v>
      </c>
      <c r="L189" s="107" t="s">
        <v>1430</v>
      </c>
      <c r="M189" s="405" t="s">
        <v>15</v>
      </c>
      <c r="N189" s="262">
        <v>42226</v>
      </c>
      <c r="O189" s="262">
        <v>42238</v>
      </c>
      <c r="P189" s="262">
        <v>42603</v>
      </c>
      <c r="Q189" s="55">
        <v>20000</v>
      </c>
      <c r="R189" s="56">
        <v>0.75</v>
      </c>
      <c r="S189" s="55" t="s">
        <v>279</v>
      </c>
      <c r="T189" s="55">
        <v>15000</v>
      </c>
    </row>
    <row r="190" spans="2:20" s="1" customFormat="1" ht="72" customHeight="1" x14ac:dyDescent="0.25">
      <c r="B190" s="596"/>
      <c r="C190" s="536"/>
      <c r="D190" s="530"/>
      <c r="E190" s="523"/>
      <c r="F190" s="331" t="s">
        <v>1815</v>
      </c>
      <c r="G190" s="131" t="s">
        <v>1294</v>
      </c>
      <c r="H190" s="107" t="s">
        <v>40</v>
      </c>
      <c r="I190" s="447" t="s">
        <v>39</v>
      </c>
      <c r="J190" s="141" t="s">
        <v>397</v>
      </c>
      <c r="K190" s="141" t="s">
        <v>400</v>
      </c>
      <c r="L190" s="107" t="s">
        <v>40</v>
      </c>
      <c r="M190" s="405" t="s">
        <v>21</v>
      </c>
      <c r="N190" s="262">
        <v>42226</v>
      </c>
      <c r="O190" s="262">
        <v>42242</v>
      </c>
      <c r="P190" s="262">
        <v>42607</v>
      </c>
      <c r="Q190" s="55">
        <v>20000</v>
      </c>
      <c r="R190" s="56">
        <v>0.75</v>
      </c>
      <c r="S190" s="55" t="s">
        <v>279</v>
      </c>
      <c r="T190" s="55">
        <v>15000</v>
      </c>
    </row>
    <row r="191" spans="2:20" s="1" customFormat="1" ht="90" customHeight="1" x14ac:dyDescent="0.25">
      <c r="B191" s="596"/>
      <c r="C191" s="536"/>
      <c r="D191" s="530"/>
      <c r="E191" s="523"/>
      <c r="F191" s="331" t="s">
        <v>1815</v>
      </c>
      <c r="G191" s="131" t="s">
        <v>2521</v>
      </c>
      <c r="H191" s="107" t="s">
        <v>45</v>
      </c>
      <c r="I191" s="447" t="s">
        <v>44</v>
      </c>
      <c r="J191" s="141" t="s">
        <v>397</v>
      </c>
      <c r="K191" s="141" t="s">
        <v>400</v>
      </c>
      <c r="L191" s="107" t="s">
        <v>45</v>
      </c>
      <c r="M191" s="405" t="s">
        <v>33</v>
      </c>
      <c r="N191" s="262">
        <v>42226</v>
      </c>
      <c r="O191" s="262">
        <v>42267</v>
      </c>
      <c r="P191" s="262">
        <v>42632</v>
      </c>
      <c r="Q191" s="55">
        <v>19750</v>
      </c>
      <c r="R191" s="56">
        <v>0.75</v>
      </c>
      <c r="S191" s="55" t="s">
        <v>279</v>
      </c>
      <c r="T191" s="55">
        <v>14812.5</v>
      </c>
    </row>
    <row r="192" spans="2:20" s="1" customFormat="1" ht="90" customHeight="1" x14ac:dyDescent="0.25">
      <c r="B192" s="596"/>
      <c r="C192" s="536"/>
      <c r="D192" s="530"/>
      <c r="E192" s="523"/>
      <c r="F192" s="331" t="s">
        <v>1815</v>
      </c>
      <c r="G192" s="131" t="s">
        <v>2522</v>
      </c>
      <c r="H192" s="107" t="s">
        <v>1431</v>
      </c>
      <c r="I192" s="447" t="s">
        <v>37</v>
      </c>
      <c r="J192" s="141" t="s">
        <v>397</v>
      </c>
      <c r="K192" s="141" t="s">
        <v>400</v>
      </c>
      <c r="L192" s="107" t="s">
        <v>1431</v>
      </c>
      <c r="M192" s="405" t="s">
        <v>13</v>
      </c>
      <c r="N192" s="262">
        <v>42226</v>
      </c>
      <c r="O192" s="262">
        <v>42256</v>
      </c>
      <c r="P192" s="262">
        <v>42621</v>
      </c>
      <c r="Q192" s="55">
        <v>20000</v>
      </c>
      <c r="R192" s="56">
        <v>0.75</v>
      </c>
      <c r="S192" s="55" t="s">
        <v>279</v>
      </c>
      <c r="T192" s="55">
        <v>15000</v>
      </c>
    </row>
    <row r="193" spans="2:20" s="1" customFormat="1" ht="90" customHeight="1" x14ac:dyDescent="0.25">
      <c r="B193" s="596"/>
      <c r="C193" s="536"/>
      <c r="D193" s="530"/>
      <c r="E193" s="523"/>
      <c r="F193" s="331" t="s">
        <v>1815</v>
      </c>
      <c r="G193" s="131" t="s">
        <v>1288</v>
      </c>
      <c r="H193" s="107" t="s">
        <v>42</v>
      </c>
      <c r="I193" s="447" t="s">
        <v>41</v>
      </c>
      <c r="J193" s="141" t="s">
        <v>397</v>
      </c>
      <c r="K193" s="141" t="s">
        <v>400</v>
      </c>
      <c r="L193" s="107" t="s">
        <v>42</v>
      </c>
      <c r="M193" s="405" t="s">
        <v>1</v>
      </c>
      <c r="N193" s="262">
        <v>42305</v>
      </c>
      <c r="O193" s="262">
        <v>42318</v>
      </c>
      <c r="P193" s="262">
        <v>42683</v>
      </c>
      <c r="Q193" s="55">
        <v>20000</v>
      </c>
      <c r="R193" s="56">
        <v>0.75</v>
      </c>
      <c r="S193" s="55" t="s">
        <v>279</v>
      </c>
      <c r="T193" s="55">
        <v>15000</v>
      </c>
    </row>
    <row r="194" spans="2:20" s="1" customFormat="1" ht="90" customHeight="1" x14ac:dyDescent="0.25">
      <c r="B194" s="596"/>
      <c r="C194" s="536"/>
      <c r="D194" s="530"/>
      <c r="E194" s="523"/>
      <c r="F194" s="331" t="s">
        <v>1815</v>
      </c>
      <c r="G194" s="131" t="s">
        <v>1251</v>
      </c>
      <c r="H194" s="107" t="s">
        <v>1429</v>
      </c>
      <c r="I194" s="447" t="s">
        <v>43</v>
      </c>
      <c r="J194" s="141" t="s">
        <v>397</v>
      </c>
      <c r="K194" s="141" t="s">
        <v>400</v>
      </c>
      <c r="L194" s="107" t="s">
        <v>1429</v>
      </c>
      <c r="M194" s="405" t="s">
        <v>7</v>
      </c>
      <c r="N194" s="262">
        <v>42305</v>
      </c>
      <c r="O194" s="262">
        <v>42319</v>
      </c>
      <c r="P194" s="262">
        <v>42684</v>
      </c>
      <c r="Q194" s="55">
        <v>20000</v>
      </c>
      <c r="R194" s="56">
        <v>0.75</v>
      </c>
      <c r="S194" s="55" t="s">
        <v>279</v>
      </c>
      <c r="T194" s="55">
        <v>15000</v>
      </c>
    </row>
    <row r="195" spans="2:20" s="1" customFormat="1" ht="90" customHeight="1" x14ac:dyDescent="0.25">
      <c r="B195" s="596"/>
      <c r="C195" s="536"/>
      <c r="D195" s="530"/>
      <c r="E195" s="523"/>
      <c r="F195" s="331" t="s">
        <v>1815</v>
      </c>
      <c r="G195" s="131" t="s">
        <v>2523</v>
      </c>
      <c r="H195" s="107" t="s">
        <v>1429</v>
      </c>
      <c r="I195" s="447" t="s">
        <v>24</v>
      </c>
      <c r="J195" s="141" t="s">
        <v>397</v>
      </c>
      <c r="K195" s="141" t="s">
        <v>400</v>
      </c>
      <c r="L195" s="107" t="s">
        <v>1429</v>
      </c>
      <c r="M195" s="405" t="s">
        <v>13</v>
      </c>
      <c r="N195" s="262">
        <v>42305</v>
      </c>
      <c r="O195" s="262">
        <v>42325</v>
      </c>
      <c r="P195" s="262">
        <v>42690</v>
      </c>
      <c r="Q195" s="55">
        <v>20000</v>
      </c>
      <c r="R195" s="56">
        <v>0.75</v>
      </c>
      <c r="S195" s="55" t="s">
        <v>279</v>
      </c>
      <c r="T195" s="55">
        <v>15000</v>
      </c>
    </row>
    <row r="196" spans="2:20" s="1" customFormat="1" ht="90" customHeight="1" x14ac:dyDescent="0.25">
      <c r="B196" s="596"/>
      <c r="C196" s="536"/>
      <c r="D196" s="530"/>
      <c r="E196" s="523"/>
      <c r="F196" s="331" t="s">
        <v>1815</v>
      </c>
      <c r="G196" s="131" t="s">
        <v>1295</v>
      </c>
      <c r="H196" s="107" t="s">
        <v>1429</v>
      </c>
      <c r="I196" s="447" t="s">
        <v>19</v>
      </c>
      <c r="J196" s="141" t="s">
        <v>397</v>
      </c>
      <c r="K196" s="141" t="s">
        <v>400</v>
      </c>
      <c r="L196" s="107" t="s">
        <v>1429</v>
      </c>
      <c r="M196" s="405" t="s">
        <v>18</v>
      </c>
      <c r="N196" s="262">
        <v>42305</v>
      </c>
      <c r="O196" s="262">
        <v>42320</v>
      </c>
      <c r="P196" s="262">
        <v>42685</v>
      </c>
      <c r="Q196" s="55">
        <v>20000</v>
      </c>
      <c r="R196" s="56">
        <v>0.75</v>
      </c>
      <c r="S196" s="55" t="s">
        <v>279</v>
      </c>
      <c r="T196" s="55">
        <v>15000</v>
      </c>
    </row>
    <row r="197" spans="2:20" s="1" customFormat="1" ht="90" customHeight="1" x14ac:dyDescent="0.25">
      <c r="B197" s="596"/>
      <c r="C197" s="536"/>
      <c r="D197" s="530"/>
      <c r="E197" s="523"/>
      <c r="F197" s="331" t="s">
        <v>1815</v>
      </c>
      <c r="G197" s="131" t="s">
        <v>2524</v>
      </c>
      <c r="H197" s="107" t="s">
        <v>27</v>
      </c>
      <c r="I197" s="447" t="s">
        <v>26</v>
      </c>
      <c r="J197" s="141" t="s">
        <v>397</v>
      </c>
      <c r="K197" s="141" t="s">
        <v>400</v>
      </c>
      <c r="L197" s="107" t="s">
        <v>27</v>
      </c>
      <c r="M197" s="405" t="s">
        <v>25</v>
      </c>
      <c r="N197" s="262">
        <v>42305</v>
      </c>
      <c r="O197" s="262">
        <v>42349</v>
      </c>
      <c r="P197" s="262">
        <v>42714</v>
      </c>
      <c r="Q197" s="55">
        <v>20000</v>
      </c>
      <c r="R197" s="56">
        <v>0.75</v>
      </c>
      <c r="S197" s="55" t="s">
        <v>279</v>
      </c>
      <c r="T197" s="55">
        <v>15000</v>
      </c>
    </row>
    <row r="198" spans="2:20" s="1" customFormat="1" ht="90" customHeight="1" x14ac:dyDescent="0.25">
      <c r="B198" s="596"/>
      <c r="C198" s="536"/>
      <c r="D198" s="530"/>
      <c r="E198" s="523"/>
      <c r="F198" s="331" t="s">
        <v>1816</v>
      </c>
      <c r="G198" s="131" t="s">
        <v>1296</v>
      </c>
      <c r="H198" s="107" t="s">
        <v>323</v>
      </c>
      <c r="I198" s="447" t="s">
        <v>324</v>
      </c>
      <c r="J198" s="141" t="s">
        <v>397</v>
      </c>
      <c r="K198" s="141" t="s">
        <v>400</v>
      </c>
      <c r="L198" s="107" t="s">
        <v>323</v>
      </c>
      <c r="M198" s="405" t="s">
        <v>25</v>
      </c>
      <c r="N198" s="262">
        <v>42383</v>
      </c>
      <c r="O198" s="262">
        <v>42339</v>
      </c>
      <c r="P198" s="262">
        <v>43069</v>
      </c>
      <c r="Q198" s="55">
        <v>299302.98</v>
      </c>
      <c r="R198" s="56">
        <v>0.449999996658904</v>
      </c>
      <c r="S198" s="55" t="s">
        <v>279</v>
      </c>
      <c r="T198" s="55">
        <v>134686.34</v>
      </c>
    </row>
    <row r="199" spans="2:20" s="1" customFormat="1" ht="115.5" customHeight="1" x14ac:dyDescent="0.25">
      <c r="B199" s="596"/>
      <c r="C199" s="536"/>
      <c r="D199" s="530"/>
      <c r="E199" s="523"/>
      <c r="F199" s="331" t="s">
        <v>1817</v>
      </c>
      <c r="G199" s="131" t="s">
        <v>900</v>
      </c>
      <c r="H199" s="107" t="s">
        <v>299</v>
      </c>
      <c r="I199" s="447" t="s">
        <v>300</v>
      </c>
      <c r="J199" s="141" t="s">
        <v>397</v>
      </c>
      <c r="K199" s="141" t="s">
        <v>400</v>
      </c>
      <c r="L199" s="107" t="s">
        <v>1432</v>
      </c>
      <c r="M199" s="405" t="s">
        <v>13</v>
      </c>
      <c r="N199" s="262">
        <v>42368</v>
      </c>
      <c r="O199" s="262">
        <v>42370</v>
      </c>
      <c r="P199" s="262">
        <v>43100</v>
      </c>
      <c r="Q199" s="55">
        <v>637309.84</v>
      </c>
      <c r="R199" s="56">
        <v>0.700000003138191</v>
      </c>
      <c r="S199" s="55" t="s">
        <v>279</v>
      </c>
      <c r="T199" s="55">
        <v>446116.89</v>
      </c>
    </row>
    <row r="200" spans="2:20" s="1" customFormat="1" ht="90" customHeight="1" x14ac:dyDescent="0.25">
      <c r="B200" s="596"/>
      <c r="C200" s="536"/>
      <c r="D200" s="530"/>
      <c r="E200" s="523"/>
      <c r="F200" s="331" t="s">
        <v>1815</v>
      </c>
      <c r="G200" s="131" t="s">
        <v>1246</v>
      </c>
      <c r="H200" s="107" t="s">
        <v>12</v>
      </c>
      <c r="I200" s="447" t="s">
        <v>11</v>
      </c>
      <c r="J200" s="141" t="s">
        <v>397</v>
      </c>
      <c r="K200" s="141" t="s">
        <v>400</v>
      </c>
      <c r="L200" s="107" t="s">
        <v>12</v>
      </c>
      <c r="M200" s="405" t="s">
        <v>10</v>
      </c>
      <c r="N200" s="262">
        <v>42305</v>
      </c>
      <c r="O200" s="262">
        <v>42350</v>
      </c>
      <c r="P200" s="262">
        <v>42715</v>
      </c>
      <c r="Q200" s="55">
        <v>19900</v>
      </c>
      <c r="R200" s="56">
        <v>0.75</v>
      </c>
      <c r="S200" s="55" t="s">
        <v>279</v>
      </c>
      <c r="T200" s="55">
        <v>14925</v>
      </c>
    </row>
    <row r="201" spans="2:20" s="1" customFormat="1" ht="90" customHeight="1" x14ac:dyDescent="0.25">
      <c r="B201" s="596"/>
      <c r="C201" s="536"/>
      <c r="D201" s="530"/>
      <c r="E201" s="523"/>
      <c r="F201" s="331" t="s">
        <v>1815</v>
      </c>
      <c r="G201" s="131" t="s">
        <v>2525</v>
      </c>
      <c r="H201" s="107" t="s">
        <v>9</v>
      </c>
      <c r="I201" s="447" t="s">
        <v>8</v>
      </c>
      <c r="J201" s="141" t="s">
        <v>397</v>
      </c>
      <c r="K201" s="141" t="s">
        <v>400</v>
      </c>
      <c r="L201" s="107" t="s">
        <v>9</v>
      </c>
      <c r="M201" s="405" t="s">
        <v>7</v>
      </c>
      <c r="N201" s="262">
        <v>42305</v>
      </c>
      <c r="O201" s="262">
        <v>42549</v>
      </c>
      <c r="P201" s="262">
        <v>42913</v>
      </c>
      <c r="Q201" s="55">
        <v>19500</v>
      </c>
      <c r="R201" s="56">
        <v>0.75</v>
      </c>
      <c r="S201" s="55" t="s">
        <v>279</v>
      </c>
      <c r="T201" s="55">
        <v>14625</v>
      </c>
    </row>
    <row r="202" spans="2:20" s="1" customFormat="1" ht="90" customHeight="1" x14ac:dyDescent="0.25">
      <c r="B202" s="596"/>
      <c r="C202" s="536"/>
      <c r="D202" s="530"/>
      <c r="E202" s="523"/>
      <c r="F202" s="331" t="s">
        <v>1815</v>
      </c>
      <c r="G202" s="131" t="s">
        <v>1297</v>
      </c>
      <c r="H202" s="107" t="s">
        <v>6</v>
      </c>
      <c r="I202" s="447" t="s">
        <v>5</v>
      </c>
      <c r="J202" s="141" t="s">
        <v>397</v>
      </c>
      <c r="K202" s="141" t="s">
        <v>400</v>
      </c>
      <c r="L202" s="107" t="s">
        <v>6</v>
      </c>
      <c r="M202" s="405" t="s">
        <v>4</v>
      </c>
      <c r="N202" s="262">
        <v>42305</v>
      </c>
      <c r="O202" s="262">
        <v>42314</v>
      </c>
      <c r="P202" s="262">
        <v>42679</v>
      </c>
      <c r="Q202" s="55">
        <v>20000</v>
      </c>
      <c r="R202" s="56">
        <v>0.75</v>
      </c>
      <c r="S202" s="55" t="s">
        <v>279</v>
      </c>
      <c r="T202" s="55">
        <v>15000</v>
      </c>
    </row>
    <row r="203" spans="2:20" s="1" customFormat="1" ht="90" customHeight="1" x14ac:dyDescent="0.25">
      <c r="B203" s="596"/>
      <c r="C203" s="536"/>
      <c r="D203" s="530"/>
      <c r="E203" s="523"/>
      <c r="F203" s="331" t="s">
        <v>1815</v>
      </c>
      <c r="G203" s="131" t="s">
        <v>1298</v>
      </c>
      <c r="H203" s="107" t="s">
        <v>3</v>
      </c>
      <c r="I203" s="447" t="s">
        <v>2</v>
      </c>
      <c r="J203" s="141" t="s">
        <v>397</v>
      </c>
      <c r="K203" s="141" t="s">
        <v>400</v>
      </c>
      <c r="L203" s="107" t="s">
        <v>3</v>
      </c>
      <c r="M203" s="405" t="s">
        <v>1</v>
      </c>
      <c r="N203" s="262">
        <v>42305</v>
      </c>
      <c r="O203" s="262">
        <v>42355</v>
      </c>
      <c r="P203" s="262">
        <v>42720</v>
      </c>
      <c r="Q203" s="55">
        <v>20000</v>
      </c>
      <c r="R203" s="56">
        <v>0.75</v>
      </c>
      <c r="S203" s="55" t="s">
        <v>279</v>
      </c>
      <c r="T203" s="55">
        <v>15000</v>
      </c>
    </row>
    <row r="204" spans="2:20" s="1" customFormat="1" ht="118.5" customHeight="1" x14ac:dyDescent="0.25">
      <c r="B204" s="596"/>
      <c r="C204" s="536"/>
      <c r="D204" s="530"/>
      <c r="E204" s="523"/>
      <c r="F204" s="331" t="s">
        <v>1817</v>
      </c>
      <c r="G204" s="131" t="s">
        <v>1286</v>
      </c>
      <c r="H204" s="107" t="s">
        <v>301</v>
      </c>
      <c r="I204" s="447" t="s">
        <v>302</v>
      </c>
      <c r="J204" s="141" t="s">
        <v>397</v>
      </c>
      <c r="K204" s="141" t="s">
        <v>400</v>
      </c>
      <c r="L204" s="107" t="s">
        <v>1433</v>
      </c>
      <c r="M204" s="405" t="s">
        <v>13</v>
      </c>
      <c r="N204" s="262">
        <v>42368</v>
      </c>
      <c r="O204" s="262">
        <v>42430</v>
      </c>
      <c r="P204" s="262">
        <v>43525</v>
      </c>
      <c r="Q204" s="55">
        <v>698519.65</v>
      </c>
      <c r="R204" s="56">
        <v>0.70000000715799471</v>
      </c>
      <c r="S204" s="55" t="s">
        <v>279</v>
      </c>
      <c r="T204" s="55">
        <v>488963.76</v>
      </c>
    </row>
    <row r="205" spans="2:20" s="1" customFormat="1" ht="90" customHeight="1" x14ac:dyDescent="0.25">
      <c r="B205" s="596"/>
      <c r="C205" s="536"/>
      <c r="D205" s="530"/>
      <c r="E205" s="523"/>
      <c r="F205" s="331" t="s">
        <v>1815</v>
      </c>
      <c r="G205" s="131" t="s">
        <v>2526</v>
      </c>
      <c r="H205" s="107" t="s">
        <v>307</v>
      </c>
      <c r="I205" s="447" t="s">
        <v>308</v>
      </c>
      <c r="J205" s="141" t="s">
        <v>397</v>
      </c>
      <c r="K205" s="141" t="s">
        <v>400</v>
      </c>
      <c r="L205" s="107" t="s">
        <v>307</v>
      </c>
      <c r="M205" s="405" t="s">
        <v>15</v>
      </c>
      <c r="N205" s="262">
        <v>42387</v>
      </c>
      <c r="O205" s="262">
        <v>42390</v>
      </c>
      <c r="P205" s="262">
        <v>42755</v>
      </c>
      <c r="Q205" s="55">
        <v>20000</v>
      </c>
      <c r="R205" s="56">
        <v>0.75</v>
      </c>
      <c r="S205" s="55" t="s">
        <v>279</v>
      </c>
      <c r="T205" s="55">
        <v>15000</v>
      </c>
    </row>
    <row r="206" spans="2:20" s="1" customFormat="1" ht="90" customHeight="1" x14ac:dyDescent="0.25">
      <c r="B206" s="596"/>
      <c r="C206" s="536"/>
      <c r="D206" s="530"/>
      <c r="E206" s="523"/>
      <c r="F206" s="331" t="s">
        <v>1816</v>
      </c>
      <c r="G206" s="131" t="s">
        <v>1434</v>
      </c>
      <c r="H206" s="107" t="s">
        <v>325</v>
      </c>
      <c r="I206" s="447" t="s">
        <v>326</v>
      </c>
      <c r="J206" s="141" t="s">
        <v>397</v>
      </c>
      <c r="K206" s="141" t="s">
        <v>400</v>
      </c>
      <c r="L206" s="107" t="s">
        <v>325</v>
      </c>
      <c r="M206" s="405" t="s">
        <v>13</v>
      </c>
      <c r="N206" s="262">
        <v>42383</v>
      </c>
      <c r="O206" s="262">
        <v>42256</v>
      </c>
      <c r="P206" s="262">
        <v>43351</v>
      </c>
      <c r="Q206" s="55">
        <v>500334.88</v>
      </c>
      <c r="R206" s="56">
        <v>0.45000000799464551</v>
      </c>
      <c r="S206" s="55" t="s">
        <v>279</v>
      </c>
      <c r="T206" s="55">
        <v>225150.7</v>
      </c>
    </row>
    <row r="207" spans="2:20" s="1" customFormat="1" ht="90" customHeight="1" x14ac:dyDescent="0.25">
      <c r="B207" s="596"/>
      <c r="C207" s="536"/>
      <c r="D207" s="530"/>
      <c r="E207" s="523"/>
      <c r="F207" s="331" t="s">
        <v>1816</v>
      </c>
      <c r="G207" s="131" t="s">
        <v>1299</v>
      </c>
      <c r="H207" s="107" t="s">
        <v>321</v>
      </c>
      <c r="I207" s="447" t="s">
        <v>322</v>
      </c>
      <c r="J207" s="141" t="s">
        <v>397</v>
      </c>
      <c r="K207" s="141" t="s">
        <v>400</v>
      </c>
      <c r="L207" s="107" t="s">
        <v>321</v>
      </c>
      <c r="M207" s="405" t="s">
        <v>1</v>
      </c>
      <c r="N207" s="262">
        <v>42383</v>
      </c>
      <c r="O207" s="262">
        <v>42278</v>
      </c>
      <c r="P207" s="262">
        <v>43091</v>
      </c>
      <c r="Q207" s="55">
        <v>83869.600000000006</v>
      </c>
      <c r="R207" s="56">
        <v>0.44999999999999996</v>
      </c>
      <c r="S207" s="55" t="s">
        <v>279</v>
      </c>
      <c r="T207" s="55">
        <v>37741.32</v>
      </c>
    </row>
    <row r="208" spans="2:20" s="1" customFormat="1" ht="90" customHeight="1" x14ac:dyDescent="0.25">
      <c r="B208" s="596"/>
      <c r="C208" s="536"/>
      <c r="D208" s="530"/>
      <c r="E208" s="523"/>
      <c r="F208" s="331" t="s">
        <v>1816</v>
      </c>
      <c r="G208" s="131" t="s">
        <v>1300</v>
      </c>
      <c r="H208" s="107" t="s">
        <v>1435</v>
      </c>
      <c r="I208" s="447" t="s">
        <v>327</v>
      </c>
      <c r="J208" s="141" t="s">
        <v>397</v>
      </c>
      <c r="K208" s="141" t="s">
        <v>400</v>
      </c>
      <c r="L208" s="107" t="s">
        <v>1435</v>
      </c>
      <c r="M208" s="405" t="s">
        <v>21</v>
      </c>
      <c r="N208" s="262">
        <v>42383</v>
      </c>
      <c r="O208" s="262">
        <v>42372</v>
      </c>
      <c r="P208" s="262">
        <v>43465</v>
      </c>
      <c r="Q208" s="55">
        <v>369302.5</v>
      </c>
      <c r="R208" s="56">
        <v>0.45000001353903646</v>
      </c>
      <c r="S208" s="55" t="s">
        <v>279</v>
      </c>
      <c r="T208" s="55">
        <v>166186.13</v>
      </c>
    </row>
    <row r="209" spans="2:20" s="1" customFormat="1" ht="90" customHeight="1" x14ac:dyDescent="0.25">
      <c r="B209" s="596"/>
      <c r="C209" s="536"/>
      <c r="D209" s="530"/>
      <c r="E209" s="523"/>
      <c r="F209" s="331" t="s">
        <v>1816</v>
      </c>
      <c r="G209" s="131" t="s">
        <v>1301</v>
      </c>
      <c r="H209" s="107" t="s">
        <v>328</v>
      </c>
      <c r="I209" s="447" t="s">
        <v>329</v>
      </c>
      <c r="J209" s="141" t="s">
        <v>397</v>
      </c>
      <c r="K209" s="141" t="s">
        <v>400</v>
      </c>
      <c r="L209" s="107" t="s">
        <v>328</v>
      </c>
      <c r="M209" s="405" t="s">
        <v>13</v>
      </c>
      <c r="N209" s="262">
        <v>42383</v>
      </c>
      <c r="O209" s="262">
        <v>42461</v>
      </c>
      <c r="P209" s="262">
        <v>43555</v>
      </c>
      <c r="Q209" s="55">
        <v>223785</v>
      </c>
      <c r="R209" s="56">
        <v>0.45</v>
      </c>
      <c r="S209" s="55" t="s">
        <v>279</v>
      </c>
      <c r="T209" s="55">
        <v>100703.25</v>
      </c>
    </row>
    <row r="210" spans="2:20" s="1" customFormat="1" ht="90" customHeight="1" x14ac:dyDescent="0.25">
      <c r="B210" s="596"/>
      <c r="C210" s="536"/>
      <c r="D210" s="530"/>
      <c r="E210" s="523"/>
      <c r="F210" s="331" t="s">
        <v>1818</v>
      </c>
      <c r="G210" s="131" t="s">
        <v>1302</v>
      </c>
      <c r="H210" s="107" t="s">
        <v>330</v>
      </c>
      <c r="I210" s="447" t="s">
        <v>331</v>
      </c>
      <c r="J210" s="141" t="s">
        <v>397</v>
      </c>
      <c r="K210" s="141" t="s">
        <v>400</v>
      </c>
      <c r="L210" s="107" t="s">
        <v>330</v>
      </c>
      <c r="M210" s="405" t="s">
        <v>4</v>
      </c>
      <c r="N210" s="262">
        <v>42422</v>
      </c>
      <c r="O210" s="262">
        <v>42430</v>
      </c>
      <c r="P210" s="262">
        <v>43524</v>
      </c>
      <c r="Q210" s="55">
        <v>256653</v>
      </c>
      <c r="R210" s="56">
        <v>0.45</v>
      </c>
      <c r="S210" s="55" t="s">
        <v>279</v>
      </c>
      <c r="T210" s="55">
        <v>115493.85</v>
      </c>
    </row>
    <row r="211" spans="2:20" s="1" customFormat="1" ht="90" customHeight="1" x14ac:dyDescent="0.25">
      <c r="B211" s="596"/>
      <c r="C211" s="536"/>
      <c r="D211" s="530"/>
      <c r="E211" s="523"/>
      <c r="F211" s="331" t="s">
        <v>1818</v>
      </c>
      <c r="G211" s="131" t="s">
        <v>1303</v>
      </c>
      <c r="H211" s="107" t="s">
        <v>332</v>
      </c>
      <c r="I211" s="447" t="s">
        <v>333</v>
      </c>
      <c r="J211" s="141" t="s">
        <v>397</v>
      </c>
      <c r="K211" s="141" t="s">
        <v>400</v>
      </c>
      <c r="L211" s="107" t="s">
        <v>332</v>
      </c>
      <c r="M211" s="405" t="s">
        <v>4</v>
      </c>
      <c r="N211" s="262">
        <v>42422</v>
      </c>
      <c r="O211" s="262">
        <v>42278</v>
      </c>
      <c r="P211" s="262">
        <v>43008</v>
      </c>
      <c r="Q211" s="55">
        <v>1473381.25</v>
      </c>
      <c r="R211" s="56">
        <v>0.33935547910630737</v>
      </c>
      <c r="S211" s="55" t="s">
        <v>279</v>
      </c>
      <c r="T211" s="55">
        <v>500000</v>
      </c>
    </row>
    <row r="212" spans="2:20" s="1" customFormat="1" ht="90" customHeight="1" x14ac:dyDescent="0.25">
      <c r="B212" s="596"/>
      <c r="C212" s="536"/>
      <c r="D212" s="530"/>
      <c r="E212" s="523"/>
      <c r="F212" s="331" t="s">
        <v>1816</v>
      </c>
      <c r="G212" s="131" t="s">
        <v>2527</v>
      </c>
      <c r="H212" s="107" t="s">
        <v>474</v>
      </c>
      <c r="I212" s="447" t="s">
        <v>475</v>
      </c>
      <c r="J212" s="141" t="s">
        <v>397</v>
      </c>
      <c r="K212" s="141" t="s">
        <v>400</v>
      </c>
      <c r="L212" s="107" t="s">
        <v>474</v>
      </c>
      <c r="M212" s="405" t="s">
        <v>1</v>
      </c>
      <c r="N212" s="262">
        <v>42520</v>
      </c>
      <c r="O212" s="262">
        <v>42370</v>
      </c>
      <c r="P212" s="262">
        <v>43404</v>
      </c>
      <c r="Q212" s="55">
        <v>102560</v>
      </c>
      <c r="R212" s="56">
        <v>0.45</v>
      </c>
      <c r="S212" s="55" t="s">
        <v>279</v>
      </c>
      <c r="T212" s="55">
        <v>46152</v>
      </c>
    </row>
    <row r="213" spans="2:20" s="1" customFormat="1" ht="90" customHeight="1" x14ac:dyDescent="0.25">
      <c r="B213" s="596"/>
      <c r="C213" s="536"/>
      <c r="D213" s="530"/>
      <c r="E213" s="523"/>
      <c r="F213" s="331" t="s">
        <v>1816</v>
      </c>
      <c r="G213" s="131" t="s">
        <v>1304</v>
      </c>
      <c r="H213" s="107" t="s">
        <v>27</v>
      </c>
      <c r="I213" s="447" t="s">
        <v>393</v>
      </c>
      <c r="J213" s="141" t="s">
        <v>397</v>
      </c>
      <c r="K213" s="141" t="s">
        <v>400</v>
      </c>
      <c r="L213" s="107" t="s">
        <v>27</v>
      </c>
      <c r="M213" s="405" t="s">
        <v>1</v>
      </c>
      <c r="N213" s="262">
        <v>42472</v>
      </c>
      <c r="O213" s="262">
        <v>42370</v>
      </c>
      <c r="P213" s="262">
        <v>43465</v>
      </c>
      <c r="Q213" s="55">
        <v>1061868</v>
      </c>
      <c r="R213" s="56">
        <v>0.32186119178654971</v>
      </c>
      <c r="S213" s="55" t="s">
        <v>279</v>
      </c>
      <c r="T213" s="55">
        <v>477840.6</v>
      </c>
    </row>
    <row r="214" spans="2:20" s="1" customFormat="1" ht="123.75" customHeight="1" x14ac:dyDescent="0.25">
      <c r="B214" s="596"/>
      <c r="C214" s="536"/>
      <c r="D214" s="530"/>
      <c r="E214" s="523"/>
      <c r="F214" s="331" t="s">
        <v>1819</v>
      </c>
      <c r="G214" s="131" t="s">
        <v>2528</v>
      </c>
      <c r="H214" s="107" t="s">
        <v>303</v>
      </c>
      <c r="I214" s="447" t="s">
        <v>304</v>
      </c>
      <c r="J214" s="141" t="s">
        <v>397</v>
      </c>
      <c r="K214" s="141" t="s">
        <v>400</v>
      </c>
      <c r="L214" s="107" t="s">
        <v>1436</v>
      </c>
      <c r="M214" s="405" t="s">
        <v>34</v>
      </c>
      <c r="N214" s="262">
        <v>42426</v>
      </c>
      <c r="O214" s="262">
        <v>42461</v>
      </c>
      <c r="P214" s="262">
        <v>43190</v>
      </c>
      <c r="Q214" s="55">
        <v>105486.03</v>
      </c>
      <c r="R214" s="56">
        <v>0.7999999620802869</v>
      </c>
      <c r="S214" s="55" t="s">
        <v>279</v>
      </c>
      <c r="T214" s="55">
        <v>84388.82</v>
      </c>
    </row>
    <row r="215" spans="2:20" s="1" customFormat="1" ht="144" customHeight="1" x14ac:dyDescent="0.25">
      <c r="B215" s="596"/>
      <c r="C215" s="536"/>
      <c r="D215" s="530"/>
      <c r="E215" s="523"/>
      <c r="F215" s="331" t="s">
        <v>1819</v>
      </c>
      <c r="G215" s="131" t="s">
        <v>2529</v>
      </c>
      <c r="H215" s="107" t="s">
        <v>305</v>
      </c>
      <c r="I215" s="447" t="s">
        <v>306</v>
      </c>
      <c r="J215" s="141" t="s">
        <v>397</v>
      </c>
      <c r="K215" s="141" t="s">
        <v>400</v>
      </c>
      <c r="L215" s="107" t="s">
        <v>1437</v>
      </c>
      <c r="M215" s="405" t="s">
        <v>25</v>
      </c>
      <c r="N215" s="262">
        <v>42426</v>
      </c>
      <c r="O215" s="262">
        <v>42370</v>
      </c>
      <c r="P215" s="262">
        <v>43100</v>
      </c>
      <c r="Q215" s="55">
        <v>495434.65</v>
      </c>
      <c r="R215" s="56">
        <v>0.79999999999999993</v>
      </c>
      <c r="S215" s="55" t="s">
        <v>279</v>
      </c>
      <c r="T215" s="55">
        <v>396347.72</v>
      </c>
    </row>
    <row r="216" spans="2:20" s="1" customFormat="1" ht="90" customHeight="1" x14ac:dyDescent="0.25">
      <c r="B216" s="596"/>
      <c r="C216" s="536"/>
      <c r="D216" s="530"/>
      <c r="E216" s="523"/>
      <c r="F216" s="487" t="s">
        <v>1815</v>
      </c>
      <c r="G216" s="131" t="s">
        <v>1305</v>
      </c>
      <c r="H216" s="107" t="s">
        <v>271</v>
      </c>
      <c r="I216" s="447" t="s">
        <v>272</v>
      </c>
      <c r="J216" s="141" t="s">
        <v>397</v>
      </c>
      <c r="K216" s="141" t="s">
        <v>400</v>
      </c>
      <c r="L216" s="107" t="s">
        <v>271</v>
      </c>
      <c r="M216" s="405" t="s">
        <v>25</v>
      </c>
      <c r="N216" s="262">
        <v>42373</v>
      </c>
      <c r="O216" s="262">
        <v>42409</v>
      </c>
      <c r="P216" s="262">
        <v>42774</v>
      </c>
      <c r="Q216" s="55">
        <v>20000</v>
      </c>
      <c r="R216" s="56">
        <v>0.75</v>
      </c>
      <c r="S216" s="55" t="s">
        <v>279</v>
      </c>
      <c r="T216" s="55">
        <v>15000</v>
      </c>
    </row>
    <row r="217" spans="2:20" s="1" customFormat="1" ht="101.25" customHeight="1" x14ac:dyDescent="0.25">
      <c r="B217" s="596"/>
      <c r="C217" s="536"/>
      <c r="D217" s="530"/>
      <c r="E217" s="523"/>
      <c r="F217" s="331" t="s">
        <v>1815</v>
      </c>
      <c r="G217" s="131" t="s">
        <v>1245</v>
      </c>
      <c r="H217" s="107" t="s">
        <v>277</v>
      </c>
      <c r="I217" s="447" t="s">
        <v>278</v>
      </c>
      <c r="J217" s="141" t="s">
        <v>397</v>
      </c>
      <c r="K217" s="141" t="s">
        <v>400</v>
      </c>
      <c r="L217" s="107" t="s">
        <v>277</v>
      </c>
      <c r="M217" s="405" t="s">
        <v>13</v>
      </c>
      <c r="N217" s="262">
        <v>42373</v>
      </c>
      <c r="O217" s="262">
        <v>42406</v>
      </c>
      <c r="P217" s="262">
        <v>42771</v>
      </c>
      <c r="Q217" s="55">
        <v>20000</v>
      </c>
      <c r="R217" s="56">
        <v>0.75</v>
      </c>
      <c r="S217" s="55" t="s">
        <v>279</v>
      </c>
      <c r="T217" s="55">
        <v>15000</v>
      </c>
    </row>
    <row r="218" spans="2:20" s="1" customFormat="1" ht="90" customHeight="1" x14ac:dyDescent="0.25">
      <c r="B218" s="596"/>
      <c r="C218" s="536"/>
      <c r="D218" s="530"/>
      <c r="E218" s="523"/>
      <c r="F218" s="331" t="s">
        <v>1815</v>
      </c>
      <c r="G218" s="131" t="s">
        <v>1306</v>
      </c>
      <c r="H218" s="107" t="s">
        <v>275</v>
      </c>
      <c r="I218" s="447" t="s">
        <v>276</v>
      </c>
      <c r="J218" s="141" t="s">
        <v>397</v>
      </c>
      <c r="K218" s="141" t="s">
        <v>400</v>
      </c>
      <c r="L218" s="107" t="s">
        <v>275</v>
      </c>
      <c r="M218" s="405" t="s">
        <v>30</v>
      </c>
      <c r="N218" s="262">
        <v>42373</v>
      </c>
      <c r="O218" s="262">
        <v>42885</v>
      </c>
      <c r="P218" s="262">
        <v>43249</v>
      </c>
      <c r="Q218" s="55">
        <v>20000</v>
      </c>
      <c r="R218" s="56">
        <v>0.75</v>
      </c>
      <c r="S218" s="55" t="s">
        <v>279</v>
      </c>
      <c r="T218" s="55">
        <v>15000</v>
      </c>
    </row>
    <row r="219" spans="2:20" s="1" customFormat="1" ht="90" customHeight="1" x14ac:dyDescent="0.25">
      <c r="B219" s="596"/>
      <c r="C219" s="536"/>
      <c r="D219" s="530"/>
      <c r="E219" s="523"/>
      <c r="F219" s="331" t="s">
        <v>1815</v>
      </c>
      <c r="G219" s="131" t="s">
        <v>2530</v>
      </c>
      <c r="H219" s="107" t="s">
        <v>273</v>
      </c>
      <c r="I219" s="447" t="s">
        <v>274</v>
      </c>
      <c r="J219" s="141" t="s">
        <v>397</v>
      </c>
      <c r="K219" s="141" t="s">
        <v>400</v>
      </c>
      <c r="L219" s="107" t="s">
        <v>273</v>
      </c>
      <c r="M219" s="405" t="s">
        <v>25</v>
      </c>
      <c r="N219" s="262">
        <v>42373</v>
      </c>
      <c r="O219" s="262">
        <v>42389</v>
      </c>
      <c r="P219" s="262">
        <v>42754</v>
      </c>
      <c r="Q219" s="55">
        <v>20000</v>
      </c>
      <c r="R219" s="56">
        <v>0.75</v>
      </c>
      <c r="S219" s="55" t="s">
        <v>279</v>
      </c>
      <c r="T219" s="55">
        <v>15000</v>
      </c>
    </row>
    <row r="220" spans="2:20" s="1" customFormat="1" ht="90" customHeight="1" x14ac:dyDescent="0.25">
      <c r="B220" s="596"/>
      <c r="C220" s="536"/>
      <c r="D220" s="530"/>
      <c r="E220" s="523"/>
      <c r="F220" s="331" t="s">
        <v>1815</v>
      </c>
      <c r="G220" s="131" t="s">
        <v>1307</v>
      </c>
      <c r="H220" s="107" t="s">
        <v>309</v>
      </c>
      <c r="I220" s="447" t="s">
        <v>310</v>
      </c>
      <c r="J220" s="141" t="s">
        <v>397</v>
      </c>
      <c r="K220" s="141" t="s">
        <v>400</v>
      </c>
      <c r="L220" s="107" t="s">
        <v>309</v>
      </c>
      <c r="M220" s="405" t="s">
        <v>15</v>
      </c>
      <c r="N220" s="262">
        <v>42404</v>
      </c>
      <c r="O220" s="262">
        <v>42425</v>
      </c>
      <c r="P220" s="262">
        <v>42790</v>
      </c>
      <c r="Q220" s="55">
        <v>20000</v>
      </c>
      <c r="R220" s="56">
        <v>0.75</v>
      </c>
      <c r="S220" s="55" t="s">
        <v>279</v>
      </c>
      <c r="T220" s="55">
        <v>15000</v>
      </c>
    </row>
    <row r="221" spans="2:20" s="1" customFormat="1" ht="90" customHeight="1" x14ac:dyDescent="0.25">
      <c r="B221" s="596"/>
      <c r="C221" s="536"/>
      <c r="D221" s="530"/>
      <c r="E221" s="523"/>
      <c r="F221" s="331" t="s">
        <v>1815</v>
      </c>
      <c r="G221" s="131" t="s">
        <v>1244</v>
      </c>
      <c r="H221" s="107" t="s">
        <v>311</v>
      </c>
      <c r="I221" s="447" t="s">
        <v>312</v>
      </c>
      <c r="J221" s="141" t="s">
        <v>397</v>
      </c>
      <c r="K221" s="141" t="s">
        <v>400</v>
      </c>
      <c r="L221" s="107" t="s">
        <v>311</v>
      </c>
      <c r="M221" s="405" t="s">
        <v>15</v>
      </c>
      <c r="N221" s="262">
        <v>42404</v>
      </c>
      <c r="O221" s="262">
        <v>42432</v>
      </c>
      <c r="P221" s="262">
        <v>42796</v>
      </c>
      <c r="Q221" s="55">
        <v>20000</v>
      </c>
      <c r="R221" s="56">
        <v>0.75</v>
      </c>
      <c r="S221" s="55" t="s">
        <v>279</v>
      </c>
      <c r="T221" s="55">
        <v>15000</v>
      </c>
    </row>
    <row r="222" spans="2:20" s="1" customFormat="1" ht="90" customHeight="1" x14ac:dyDescent="0.25">
      <c r="B222" s="596"/>
      <c r="C222" s="536"/>
      <c r="D222" s="530"/>
      <c r="E222" s="523"/>
      <c r="F222" s="331" t="s">
        <v>1815</v>
      </c>
      <c r="G222" s="131" t="s">
        <v>1308</v>
      </c>
      <c r="H222" s="107" t="s">
        <v>313</v>
      </c>
      <c r="I222" s="447" t="s">
        <v>314</v>
      </c>
      <c r="J222" s="141" t="s">
        <v>397</v>
      </c>
      <c r="K222" s="141" t="s">
        <v>400</v>
      </c>
      <c r="L222" s="107" t="s">
        <v>313</v>
      </c>
      <c r="M222" s="405" t="s">
        <v>7</v>
      </c>
      <c r="N222" s="262">
        <v>42404</v>
      </c>
      <c r="O222" s="262">
        <v>42438</v>
      </c>
      <c r="P222" s="262">
        <v>42802</v>
      </c>
      <c r="Q222" s="55">
        <v>19500</v>
      </c>
      <c r="R222" s="56">
        <v>0.75</v>
      </c>
      <c r="S222" s="55" t="s">
        <v>279</v>
      </c>
      <c r="T222" s="55">
        <v>14625</v>
      </c>
    </row>
    <row r="223" spans="2:20" s="1" customFormat="1" ht="90" customHeight="1" x14ac:dyDescent="0.25">
      <c r="B223" s="596"/>
      <c r="C223" s="536"/>
      <c r="D223" s="530"/>
      <c r="E223" s="523"/>
      <c r="F223" s="331" t="s">
        <v>1820</v>
      </c>
      <c r="G223" s="131" t="s">
        <v>2352</v>
      </c>
      <c r="H223" s="107" t="s">
        <v>476</v>
      </c>
      <c r="I223" s="447" t="s">
        <v>1468</v>
      </c>
      <c r="J223" s="141" t="s">
        <v>397</v>
      </c>
      <c r="K223" s="141" t="s">
        <v>400</v>
      </c>
      <c r="L223" s="107" t="s">
        <v>476</v>
      </c>
      <c r="M223" s="405" t="s">
        <v>13</v>
      </c>
      <c r="N223" s="262">
        <v>42479</v>
      </c>
      <c r="O223" s="262">
        <v>42614</v>
      </c>
      <c r="P223" s="262">
        <v>43100</v>
      </c>
      <c r="Q223" s="55">
        <v>47002.07</v>
      </c>
      <c r="R223" s="56">
        <v>0.54382689953867991</v>
      </c>
      <c r="S223" s="55" t="s">
        <v>279</v>
      </c>
      <c r="T223" s="55">
        <v>25560.99</v>
      </c>
    </row>
    <row r="224" spans="2:20" s="1" customFormat="1" ht="90" customHeight="1" x14ac:dyDescent="0.25">
      <c r="B224" s="596"/>
      <c r="C224" s="536"/>
      <c r="D224" s="530"/>
      <c r="E224" s="523"/>
      <c r="F224" s="487" t="s">
        <v>1815</v>
      </c>
      <c r="G224" s="131" t="s">
        <v>1309</v>
      </c>
      <c r="H224" s="107" t="s">
        <v>315</v>
      </c>
      <c r="I224" s="447" t="s">
        <v>316</v>
      </c>
      <c r="J224" s="141" t="s">
        <v>397</v>
      </c>
      <c r="K224" s="141" t="s">
        <v>400</v>
      </c>
      <c r="L224" s="107" t="s">
        <v>315</v>
      </c>
      <c r="M224" s="405" t="s">
        <v>25</v>
      </c>
      <c r="N224" s="262">
        <v>42404</v>
      </c>
      <c r="O224" s="262">
        <v>42477</v>
      </c>
      <c r="P224" s="262">
        <v>42916</v>
      </c>
      <c r="Q224" s="58">
        <v>19850</v>
      </c>
      <c r="R224" s="56">
        <v>0.75</v>
      </c>
      <c r="S224" s="55" t="s">
        <v>279</v>
      </c>
      <c r="T224" s="58">
        <v>14887.5</v>
      </c>
    </row>
    <row r="225" spans="2:20" s="1" customFormat="1" ht="90" customHeight="1" x14ac:dyDescent="0.25">
      <c r="B225" s="596"/>
      <c r="C225" s="536"/>
      <c r="D225" s="530"/>
      <c r="E225" s="523"/>
      <c r="F225" s="331" t="s">
        <v>1820</v>
      </c>
      <c r="G225" s="131" t="s">
        <v>2353</v>
      </c>
      <c r="H225" s="107" t="s">
        <v>394</v>
      </c>
      <c r="I225" s="447" t="s">
        <v>1469</v>
      </c>
      <c r="J225" s="141" t="s">
        <v>397</v>
      </c>
      <c r="K225" s="141" t="s">
        <v>400</v>
      </c>
      <c r="L225" s="107" t="s">
        <v>394</v>
      </c>
      <c r="M225" s="405" t="s">
        <v>375</v>
      </c>
      <c r="N225" s="262">
        <v>42478</v>
      </c>
      <c r="O225" s="262">
        <v>42370</v>
      </c>
      <c r="P225" s="262">
        <v>43100</v>
      </c>
      <c r="Q225" s="55">
        <v>1952240.24</v>
      </c>
      <c r="R225" s="56">
        <v>0.53661643610009802</v>
      </c>
      <c r="S225" s="55" t="s">
        <v>279</v>
      </c>
      <c r="T225" s="55">
        <v>1047604.2</v>
      </c>
    </row>
    <row r="226" spans="2:20" s="1" customFormat="1" ht="90" customHeight="1" x14ac:dyDescent="0.25">
      <c r="B226" s="596"/>
      <c r="C226" s="536"/>
      <c r="D226" s="530"/>
      <c r="E226" s="523"/>
      <c r="F226" s="487" t="s">
        <v>1815</v>
      </c>
      <c r="G226" s="131" t="s">
        <v>1310</v>
      </c>
      <c r="H226" s="107" t="s">
        <v>317</v>
      </c>
      <c r="I226" s="447" t="s">
        <v>318</v>
      </c>
      <c r="J226" s="141" t="s">
        <v>397</v>
      </c>
      <c r="K226" s="141" t="s">
        <v>400</v>
      </c>
      <c r="L226" s="107" t="s">
        <v>317</v>
      </c>
      <c r="M226" s="405" t="s">
        <v>13</v>
      </c>
      <c r="N226" s="262">
        <v>42404</v>
      </c>
      <c r="O226" s="262">
        <v>42445</v>
      </c>
      <c r="P226" s="262">
        <v>42809</v>
      </c>
      <c r="Q226" s="55">
        <v>20000</v>
      </c>
      <c r="R226" s="56">
        <v>0.75</v>
      </c>
      <c r="S226" s="55" t="s">
        <v>279</v>
      </c>
      <c r="T226" s="55">
        <v>15000</v>
      </c>
    </row>
    <row r="227" spans="2:20" s="1" customFormat="1" ht="90" customHeight="1" x14ac:dyDescent="0.25">
      <c r="B227" s="596"/>
      <c r="C227" s="536"/>
      <c r="D227" s="530"/>
      <c r="E227" s="523"/>
      <c r="F227" s="331" t="s">
        <v>1815</v>
      </c>
      <c r="G227" s="131" t="s">
        <v>1311</v>
      </c>
      <c r="H227" s="107" t="s">
        <v>319</v>
      </c>
      <c r="I227" s="447" t="s">
        <v>320</v>
      </c>
      <c r="J227" s="141" t="s">
        <v>397</v>
      </c>
      <c r="K227" s="141" t="s">
        <v>400</v>
      </c>
      <c r="L227" s="107" t="s">
        <v>319</v>
      </c>
      <c r="M227" s="405" t="s">
        <v>21</v>
      </c>
      <c r="N227" s="262">
        <v>42404</v>
      </c>
      <c r="O227" s="262">
        <v>42447</v>
      </c>
      <c r="P227" s="262">
        <v>42811</v>
      </c>
      <c r="Q227" s="58">
        <v>19500</v>
      </c>
      <c r="R227" s="56">
        <v>0.75</v>
      </c>
      <c r="S227" s="55" t="s">
        <v>279</v>
      </c>
      <c r="T227" s="58">
        <v>14625</v>
      </c>
    </row>
    <row r="228" spans="2:20" s="1" customFormat="1" ht="90" customHeight="1" x14ac:dyDescent="0.25">
      <c r="B228" s="596"/>
      <c r="C228" s="536"/>
      <c r="D228" s="530"/>
      <c r="E228" s="523"/>
      <c r="F228" s="331" t="s">
        <v>1815</v>
      </c>
      <c r="G228" s="131" t="s">
        <v>1312</v>
      </c>
      <c r="H228" s="107" t="s">
        <v>434</v>
      </c>
      <c r="I228" s="447" t="s">
        <v>435</v>
      </c>
      <c r="J228" s="141" t="s">
        <v>397</v>
      </c>
      <c r="K228" s="141" t="s">
        <v>400</v>
      </c>
      <c r="L228" s="107" t="s">
        <v>434</v>
      </c>
      <c r="M228" s="405" t="s">
        <v>7</v>
      </c>
      <c r="N228" s="262">
        <v>42520</v>
      </c>
      <c r="O228" s="262">
        <v>42564</v>
      </c>
      <c r="P228" s="262">
        <v>42928</v>
      </c>
      <c r="Q228" s="55">
        <v>20000</v>
      </c>
      <c r="R228" s="56">
        <v>0.75</v>
      </c>
      <c r="S228" s="55" t="s">
        <v>279</v>
      </c>
      <c r="T228" s="55">
        <v>15000</v>
      </c>
    </row>
    <row r="229" spans="2:20" s="1" customFormat="1" ht="90" customHeight="1" x14ac:dyDescent="0.25">
      <c r="B229" s="596"/>
      <c r="C229" s="536"/>
      <c r="D229" s="530"/>
      <c r="E229" s="523"/>
      <c r="F229" s="331" t="s">
        <v>1815</v>
      </c>
      <c r="G229" s="131" t="s">
        <v>1313</v>
      </c>
      <c r="H229" s="107" t="s">
        <v>444</v>
      </c>
      <c r="I229" s="447" t="s">
        <v>445</v>
      </c>
      <c r="J229" s="141" t="s">
        <v>397</v>
      </c>
      <c r="K229" s="141" t="s">
        <v>400</v>
      </c>
      <c r="L229" s="107" t="s">
        <v>444</v>
      </c>
      <c r="M229" s="405" t="s">
        <v>13</v>
      </c>
      <c r="N229" s="262">
        <v>42520</v>
      </c>
      <c r="O229" s="262">
        <v>42563</v>
      </c>
      <c r="P229" s="262">
        <v>42927</v>
      </c>
      <c r="Q229" s="55">
        <v>20000</v>
      </c>
      <c r="R229" s="56">
        <v>0.75</v>
      </c>
      <c r="S229" s="55" t="s">
        <v>279</v>
      </c>
      <c r="T229" s="55">
        <v>15000</v>
      </c>
    </row>
    <row r="230" spans="2:20" s="1" customFormat="1" ht="90" customHeight="1" x14ac:dyDescent="0.25">
      <c r="B230" s="596"/>
      <c r="C230" s="536"/>
      <c r="D230" s="530"/>
      <c r="E230" s="523"/>
      <c r="F230" s="331" t="s">
        <v>1815</v>
      </c>
      <c r="G230" s="131" t="s">
        <v>1314</v>
      </c>
      <c r="H230" s="107" t="s">
        <v>446</v>
      </c>
      <c r="I230" s="447" t="s">
        <v>447</v>
      </c>
      <c r="J230" s="141" t="s">
        <v>397</v>
      </c>
      <c r="K230" s="141" t="s">
        <v>400</v>
      </c>
      <c r="L230" s="107" t="s">
        <v>446</v>
      </c>
      <c r="M230" s="405" t="s">
        <v>15</v>
      </c>
      <c r="N230" s="262">
        <v>42520</v>
      </c>
      <c r="O230" s="262">
        <v>42557</v>
      </c>
      <c r="P230" s="262">
        <v>42921</v>
      </c>
      <c r="Q230" s="55">
        <v>20000</v>
      </c>
      <c r="R230" s="56">
        <v>0.75</v>
      </c>
      <c r="S230" s="55" t="s">
        <v>279</v>
      </c>
      <c r="T230" s="55">
        <v>15000</v>
      </c>
    </row>
    <row r="231" spans="2:20" s="1" customFormat="1" ht="90" customHeight="1" x14ac:dyDescent="0.25">
      <c r="B231" s="596"/>
      <c r="C231" s="536"/>
      <c r="D231" s="530"/>
      <c r="E231" s="523"/>
      <c r="F231" s="331" t="s">
        <v>1815</v>
      </c>
      <c r="G231" s="131" t="s">
        <v>2531</v>
      </c>
      <c r="H231" s="107" t="s">
        <v>448</v>
      </c>
      <c r="I231" s="447" t="s">
        <v>449</v>
      </c>
      <c r="J231" s="141" t="s">
        <v>397</v>
      </c>
      <c r="K231" s="141" t="s">
        <v>400</v>
      </c>
      <c r="L231" s="107" t="s">
        <v>448</v>
      </c>
      <c r="M231" s="405" t="s">
        <v>13</v>
      </c>
      <c r="N231" s="262">
        <v>42520</v>
      </c>
      <c r="O231" s="262">
        <v>42558</v>
      </c>
      <c r="P231" s="262">
        <v>42922</v>
      </c>
      <c r="Q231" s="55">
        <v>20000</v>
      </c>
      <c r="R231" s="56">
        <v>0.75</v>
      </c>
      <c r="S231" s="55" t="s">
        <v>279</v>
      </c>
      <c r="T231" s="55">
        <v>15000</v>
      </c>
    </row>
    <row r="232" spans="2:20" s="1" customFormat="1" ht="90" customHeight="1" x14ac:dyDescent="0.25">
      <c r="B232" s="596"/>
      <c r="C232" s="536"/>
      <c r="D232" s="530"/>
      <c r="E232" s="523"/>
      <c r="F232" s="331" t="s">
        <v>1815</v>
      </c>
      <c r="G232" s="131" t="s">
        <v>1315</v>
      </c>
      <c r="H232" s="107" t="s">
        <v>450</v>
      </c>
      <c r="I232" s="447" t="s">
        <v>451</v>
      </c>
      <c r="J232" s="141" t="s">
        <v>397</v>
      </c>
      <c r="K232" s="141" t="s">
        <v>400</v>
      </c>
      <c r="L232" s="107" t="s">
        <v>450</v>
      </c>
      <c r="M232" s="405" t="s">
        <v>25</v>
      </c>
      <c r="N232" s="262">
        <v>42520</v>
      </c>
      <c r="O232" s="262">
        <v>42557</v>
      </c>
      <c r="P232" s="262">
        <v>42921</v>
      </c>
      <c r="Q232" s="55">
        <v>20000</v>
      </c>
      <c r="R232" s="56">
        <v>0.75</v>
      </c>
      <c r="S232" s="55" t="s">
        <v>279</v>
      </c>
      <c r="T232" s="55">
        <v>15000</v>
      </c>
    </row>
    <row r="233" spans="2:20" s="1" customFormat="1" ht="90" customHeight="1" x14ac:dyDescent="0.25">
      <c r="B233" s="596"/>
      <c r="C233" s="536"/>
      <c r="D233" s="530"/>
      <c r="E233" s="523"/>
      <c r="F233" s="331" t="s">
        <v>1815</v>
      </c>
      <c r="G233" s="131" t="s">
        <v>1316</v>
      </c>
      <c r="H233" s="107" t="s">
        <v>442</v>
      </c>
      <c r="I233" s="447" t="s">
        <v>443</v>
      </c>
      <c r="J233" s="141" t="s">
        <v>397</v>
      </c>
      <c r="K233" s="141" t="s">
        <v>400</v>
      </c>
      <c r="L233" s="107" t="s">
        <v>442</v>
      </c>
      <c r="M233" s="396" t="s">
        <v>69</v>
      </c>
      <c r="N233" s="262">
        <v>42520</v>
      </c>
      <c r="O233" s="262">
        <v>42559</v>
      </c>
      <c r="P233" s="262">
        <v>42923</v>
      </c>
      <c r="Q233" s="55">
        <v>20000</v>
      </c>
      <c r="R233" s="56">
        <v>0.75</v>
      </c>
      <c r="S233" s="55" t="s">
        <v>279</v>
      </c>
      <c r="T233" s="55">
        <v>15000</v>
      </c>
    </row>
    <row r="234" spans="2:20" s="1" customFormat="1" ht="90" customHeight="1" x14ac:dyDescent="0.25">
      <c r="B234" s="596"/>
      <c r="C234" s="536"/>
      <c r="D234" s="530"/>
      <c r="E234" s="523"/>
      <c r="F234" s="487" t="s">
        <v>1815</v>
      </c>
      <c r="G234" s="131" t="s">
        <v>1317</v>
      </c>
      <c r="H234" s="107" t="s">
        <v>452</v>
      </c>
      <c r="I234" s="447" t="s">
        <v>453</v>
      </c>
      <c r="J234" s="141" t="s">
        <v>397</v>
      </c>
      <c r="K234" s="141" t="s">
        <v>400</v>
      </c>
      <c r="L234" s="107" t="s">
        <v>452</v>
      </c>
      <c r="M234" s="405" t="s">
        <v>30</v>
      </c>
      <c r="N234" s="262">
        <v>42520</v>
      </c>
      <c r="O234" s="262">
        <v>42524</v>
      </c>
      <c r="P234" s="262">
        <v>42888</v>
      </c>
      <c r="Q234" s="55">
        <v>19500</v>
      </c>
      <c r="R234" s="56">
        <v>0.75</v>
      </c>
      <c r="S234" s="55" t="s">
        <v>279</v>
      </c>
      <c r="T234" s="55">
        <v>14625</v>
      </c>
    </row>
    <row r="235" spans="2:20" s="1" customFormat="1" ht="90" customHeight="1" x14ac:dyDescent="0.25">
      <c r="B235" s="596"/>
      <c r="C235" s="536"/>
      <c r="D235" s="530"/>
      <c r="E235" s="523"/>
      <c r="F235" s="331" t="s">
        <v>1815</v>
      </c>
      <c r="G235" s="131" t="s">
        <v>2532</v>
      </c>
      <c r="H235" s="107" t="s">
        <v>454</v>
      </c>
      <c r="I235" s="447" t="s">
        <v>455</v>
      </c>
      <c r="J235" s="141" t="s">
        <v>397</v>
      </c>
      <c r="K235" s="141" t="s">
        <v>400</v>
      </c>
      <c r="L235" s="107" t="s">
        <v>454</v>
      </c>
      <c r="M235" s="405" t="s">
        <v>1</v>
      </c>
      <c r="N235" s="262">
        <v>42520</v>
      </c>
      <c r="O235" s="262">
        <v>42550</v>
      </c>
      <c r="P235" s="262">
        <v>42914</v>
      </c>
      <c r="Q235" s="55">
        <v>19500</v>
      </c>
      <c r="R235" s="56">
        <v>0.75</v>
      </c>
      <c r="S235" s="55" t="s">
        <v>279</v>
      </c>
      <c r="T235" s="55">
        <v>14625</v>
      </c>
    </row>
    <row r="236" spans="2:20" s="1" customFormat="1" ht="90" customHeight="1" x14ac:dyDescent="0.25">
      <c r="B236" s="596"/>
      <c r="C236" s="536"/>
      <c r="D236" s="530"/>
      <c r="E236" s="523"/>
      <c r="F236" s="487" t="s">
        <v>1815</v>
      </c>
      <c r="G236" s="131" t="s">
        <v>2533</v>
      </c>
      <c r="H236" s="107" t="s">
        <v>440</v>
      </c>
      <c r="I236" s="447" t="s">
        <v>441</v>
      </c>
      <c r="J236" s="141" t="s">
        <v>397</v>
      </c>
      <c r="K236" s="141" t="s">
        <v>400</v>
      </c>
      <c r="L236" s="107" t="s">
        <v>440</v>
      </c>
      <c r="M236" s="405" t="s">
        <v>13</v>
      </c>
      <c r="N236" s="262">
        <v>42520</v>
      </c>
      <c r="O236" s="262">
        <v>42523</v>
      </c>
      <c r="P236" s="262">
        <v>42887</v>
      </c>
      <c r="Q236" s="55">
        <v>15000</v>
      </c>
      <c r="R236" s="56">
        <v>0.75</v>
      </c>
      <c r="S236" s="55" t="s">
        <v>279</v>
      </c>
      <c r="T236" s="55">
        <v>11250</v>
      </c>
    </row>
    <row r="237" spans="2:20" s="1" customFormat="1" ht="90" customHeight="1" x14ac:dyDescent="0.25">
      <c r="B237" s="596"/>
      <c r="C237" s="536"/>
      <c r="D237" s="530"/>
      <c r="E237" s="523"/>
      <c r="F237" s="331" t="s">
        <v>1815</v>
      </c>
      <c r="G237" s="131" t="s">
        <v>2534</v>
      </c>
      <c r="H237" s="107" t="s">
        <v>438</v>
      </c>
      <c r="I237" s="447" t="s">
        <v>439</v>
      </c>
      <c r="J237" s="141" t="s">
        <v>397</v>
      </c>
      <c r="K237" s="141" t="s">
        <v>400</v>
      </c>
      <c r="L237" s="107" t="s">
        <v>438</v>
      </c>
      <c r="M237" s="405" t="s">
        <v>1</v>
      </c>
      <c r="N237" s="262">
        <v>42520</v>
      </c>
      <c r="O237" s="262">
        <v>42553</v>
      </c>
      <c r="P237" s="262">
        <v>42917</v>
      </c>
      <c r="Q237" s="55">
        <v>19500</v>
      </c>
      <c r="R237" s="56">
        <v>0.75</v>
      </c>
      <c r="S237" s="55" t="s">
        <v>279</v>
      </c>
      <c r="T237" s="55">
        <v>14625</v>
      </c>
    </row>
    <row r="238" spans="2:20" s="1" customFormat="1" ht="90" customHeight="1" x14ac:dyDescent="0.25">
      <c r="B238" s="596"/>
      <c r="C238" s="536"/>
      <c r="D238" s="530"/>
      <c r="E238" s="523"/>
      <c r="F238" s="331" t="s">
        <v>1815</v>
      </c>
      <c r="G238" s="131" t="s">
        <v>1318</v>
      </c>
      <c r="H238" s="107" t="s">
        <v>456</v>
      </c>
      <c r="I238" s="447" t="s">
        <v>457</v>
      </c>
      <c r="J238" s="141" t="s">
        <v>397</v>
      </c>
      <c r="K238" s="141" t="s">
        <v>400</v>
      </c>
      <c r="L238" s="107" t="s">
        <v>456</v>
      </c>
      <c r="M238" s="405" t="s">
        <v>13</v>
      </c>
      <c r="N238" s="262">
        <v>42520</v>
      </c>
      <c r="O238" s="262">
        <v>42523</v>
      </c>
      <c r="P238" s="262">
        <v>42887</v>
      </c>
      <c r="Q238" s="55">
        <v>19500</v>
      </c>
      <c r="R238" s="56">
        <v>0.75</v>
      </c>
      <c r="S238" s="55" t="s">
        <v>279</v>
      </c>
      <c r="T238" s="55">
        <v>14625</v>
      </c>
    </row>
    <row r="239" spans="2:20" s="1" customFormat="1" ht="90" customHeight="1" x14ac:dyDescent="0.25">
      <c r="B239" s="596"/>
      <c r="C239" s="536"/>
      <c r="D239" s="530"/>
      <c r="E239" s="523"/>
      <c r="F239" s="331" t="s">
        <v>1815</v>
      </c>
      <c r="G239" s="131" t="s">
        <v>1319</v>
      </c>
      <c r="H239" s="107" t="s">
        <v>1006</v>
      </c>
      <c r="I239" s="447" t="s">
        <v>1007</v>
      </c>
      <c r="J239" s="141" t="s">
        <v>397</v>
      </c>
      <c r="K239" s="141" t="s">
        <v>400</v>
      </c>
      <c r="L239" s="107" t="s">
        <v>1006</v>
      </c>
      <c r="M239" s="405" t="s">
        <v>7</v>
      </c>
      <c r="N239" s="262">
        <v>42811</v>
      </c>
      <c r="O239" s="262">
        <v>42859</v>
      </c>
      <c r="P239" s="262">
        <v>43223</v>
      </c>
      <c r="Q239" s="55">
        <v>19500</v>
      </c>
      <c r="R239" s="56">
        <v>0.75</v>
      </c>
      <c r="S239" s="55" t="s">
        <v>279</v>
      </c>
      <c r="T239" s="55">
        <v>14625</v>
      </c>
    </row>
    <row r="240" spans="2:20" s="1" customFormat="1" ht="105" customHeight="1" x14ac:dyDescent="0.25">
      <c r="B240" s="596"/>
      <c r="C240" s="536"/>
      <c r="D240" s="530"/>
      <c r="E240" s="523"/>
      <c r="F240" s="331" t="s">
        <v>1815</v>
      </c>
      <c r="G240" s="62" t="s">
        <v>1320</v>
      </c>
      <c r="H240" s="107" t="s">
        <v>458</v>
      </c>
      <c r="I240" s="447" t="s">
        <v>459</v>
      </c>
      <c r="J240" s="141" t="s">
        <v>397</v>
      </c>
      <c r="K240" s="141" t="s">
        <v>400</v>
      </c>
      <c r="L240" s="107" t="s">
        <v>458</v>
      </c>
      <c r="M240" s="405" t="s">
        <v>7</v>
      </c>
      <c r="N240" s="262">
        <v>42520</v>
      </c>
      <c r="O240" s="262">
        <v>42539</v>
      </c>
      <c r="P240" s="262">
        <v>42903</v>
      </c>
      <c r="Q240" s="55">
        <v>19500</v>
      </c>
      <c r="R240" s="56">
        <v>0.75</v>
      </c>
      <c r="S240" s="55" t="s">
        <v>279</v>
      </c>
      <c r="T240" s="55">
        <v>14625</v>
      </c>
    </row>
    <row r="241" spans="2:20" s="1" customFormat="1" ht="90" customHeight="1" x14ac:dyDescent="0.25">
      <c r="B241" s="596"/>
      <c r="C241" s="536"/>
      <c r="D241" s="530"/>
      <c r="E241" s="523"/>
      <c r="F241" s="331" t="s">
        <v>1815</v>
      </c>
      <c r="G241" s="131" t="s">
        <v>1321</v>
      </c>
      <c r="H241" s="107" t="s">
        <v>460</v>
      </c>
      <c r="I241" s="447" t="s">
        <v>461</v>
      </c>
      <c r="J241" s="141" t="s">
        <v>397</v>
      </c>
      <c r="K241" s="141" t="s">
        <v>400</v>
      </c>
      <c r="L241" s="107" t="s">
        <v>460</v>
      </c>
      <c r="M241" s="405" t="s">
        <v>30</v>
      </c>
      <c r="N241" s="262">
        <v>42520</v>
      </c>
      <c r="O241" s="262">
        <v>42531</v>
      </c>
      <c r="P241" s="262">
        <v>42895</v>
      </c>
      <c r="Q241" s="55">
        <v>19500</v>
      </c>
      <c r="R241" s="56">
        <v>0.75</v>
      </c>
      <c r="S241" s="55" t="s">
        <v>279</v>
      </c>
      <c r="T241" s="55">
        <v>14625</v>
      </c>
    </row>
    <row r="242" spans="2:20" s="1" customFormat="1" ht="90" customHeight="1" x14ac:dyDescent="0.25">
      <c r="B242" s="596"/>
      <c r="C242" s="536"/>
      <c r="D242" s="530"/>
      <c r="E242" s="523"/>
      <c r="F242" s="331" t="s">
        <v>1815</v>
      </c>
      <c r="G242" s="62" t="s">
        <v>1322</v>
      </c>
      <c r="H242" s="107" t="s">
        <v>462</v>
      </c>
      <c r="I242" s="447" t="s">
        <v>463</v>
      </c>
      <c r="J242" s="141" t="s">
        <v>397</v>
      </c>
      <c r="K242" s="141" t="s">
        <v>400</v>
      </c>
      <c r="L242" s="107" t="s">
        <v>462</v>
      </c>
      <c r="M242" s="405" t="s">
        <v>25</v>
      </c>
      <c r="N242" s="262">
        <v>42520</v>
      </c>
      <c r="O242" s="262">
        <v>42524</v>
      </c>
      <c r="P242" s="262">
        <v>42888</v>
      </c>
      <c r="Q242" s="55">
        <v>19500</v>
      </c>
      <c r="R242" s="56">
        <v>0.75</v>
      </c>
      <c r="S242" s="55" t="s">
        <v>279</v>
      </c>
      <c r="T242" s="55">
        <v>14625</v>
      </c>
    </row>
    <row r="243" spans="2:20" s="1" customFormat="1" ht="90" customHeight="1" x14ac:dyDescent="0.25">
      <c r="B243" s="596"/>
      <c r="C243" s="536"/>
      <c r="D243" s="530"/>
      <c r="E243" s="523"/>
      <c r="F243" s="331" t="s">
        <v>1815</v>
      </c>
      <c r="G243" s="131" t="s">
        <v>1323</v>
      </c>
      <c r="H243" s="107" t="s">
        <v>464</v>
      </c>
      <c r="I243" s="447" t="s">
        <v>465</v>
      </c>
      <c r="J243" s="141" t="s">
        <v>397</v>
      </c>
      <c r="K243" s="141" t="s">
        <v>400</v>
      </c>
      <c r="L243" s="107" t="s">
        <v>464</v>
      </c>
      <c r="M243" s="405" t="s">
        <v>15</v>
      </c>
      <c r="N243" s="262">
        <v>42520</v>
      </c>
      <c r="O243" s="262">
        <v>42560</v>
      </c>
      <c r="P243" s="262">
        <v>42924</v>
      </c>
      <c r="Q243" s="55">
        <v>20000</v>
      </c>
      <c r="R243" s="56">
        <v>0.75</v>
      </c>
      <c r="S243" s="55" t="s">
        <v>279</v>
      </c>
      <c r="T243" s="55">
        <v>15000</v>
      </c>
    </row>
    <row r="244" spans="2:20" s="1" customFormat="1" ht="90" customHeight="1" x14ac:dyDescent="0.25">
      <c r="B244" s="596"/>
      <c r="C244" s="536"/>
      <c r="D244" s="530"/>
      <c r="E244" s="523"/>
      <c r="F244" s="331" t="s">
        <v>1815</v>
      </c>
      <c r="G244" s="131" t="s">
        <v>1324</v>
      </c>
      <c r="H244" s="107" t="s">
        <v>466</v>
      </c>
      <c r="I244" s="447" t="s">
        <v>467</v>
      </c>
      <c r="J244" s="141" t="s">
        <v>397</v>
      </c>
      <c r="K244" s="141" t="s">
        <v>400</v>
      </c>
      <c r="L244" s="107" t="s">
        <v>466</v>
      </c>
      <c r="M244" s="405" t="s">
        <v>25</v>
      </c>
      <c r="N244" s="262">
        <v>42520</v>
      </c>
      <c r="O244" s="262">
        <v>42534</v>
      </c>
      <c r="P244" s="262">
        <v>42898</v>
      </c>
      <c r="Q244" s="55">
        <v>20000</v>
      </c>
      <c r="R244" s="56">
        <v>0.75</v>
      </c>
      <c r="S244" s="55" t="s">
        <v>279</v>
      </c>
      <c r="T244" s="55">
        <v>15000</v>
      </c>
    </row>
    <row r="245" spans="2:20" s="1" customFormat="1" ht="90" customHeight="1" x14ac:dyDescent="0.25">
      <c r="B245" s="596"/>
      <c r="C245" s="536"/>
      <c r="D245" s="530"/>
      <c r="E245" s="523"/>
      <c r="F245" s="331" t="s">
        <v>1815</v>
      </c>
      <c r="G245" s="131" t="s">
        <v>1325</v>
      </c>
      <c r="H245" s="107" t="s">
        <v>432</v>
      </c>
      <c r="I245" s="447" t="s">
        <v>433</v>
      </c>
      <c r="J245" s="141" t="s">
        <v>397</v>
      </c>
      <c r="K245" s="141" t="s">
        <v>400</v>
      </c>
      <c r="L245" s="107" t="s">
        <v>432</v>
      </c>
      <c r="M245" s="405" t="s">
        <v>25</v>
      </c>
      <c r="N245" s="262">
        <v>42520</v>
      </c>
      <c r="O245" s="262">
        <v>42522</v>
      </c>
      <c r="P245" s="262">
        <v>42886</v>
      </c>
      <c r="Q245" s="55">
        <v>19500</v>
      </c>
      <c r="R245" s="56">
        <v>0.75</v>
      </c>
      <c r="S245" s="55" t="s">
        <v>279</v>
      </c>
      <c r="T245" s="55">
        <v>14625</v>
      </c>
    </row>
    <row r="246" spans="2:20" s="1" customFormat="1" ht="90" customHeight="1" x14ac:dyDescent="0.25">
      <c r="B246" s="596"/>
      <c r="C246" s="536"/>
      <c r="D246" s="530"/>
      <c r="E246" s="523"/>
      <c r="F246" s="331" t="s">
        <v>1815</v>
      </c>
      <c r="G246" s="131" t="s">
        <v>1326</v>
      </c>
      <c r="H246" s="107" t="s">
        <v>436</v>
      </c>
      <c r="I246" s="447" t="s">
        <v>437</v>
      </c>
      <c r="J246" s="141" t="s">
        <v>397</v>
      </c>
      <c r="K246" s="141" t="s">
        <v>400</v>
      </c>
      <c r="L246" s="107" t="s">
        <v>436</v>
      </c>
      <c r="M246" s="405" t="s">
        <v>10</v>
      </c>
      <c r="N246" s="262">
        <v>42520</v>
      </c>
      <c r="O246" s="262">
        <v>42557</v>
      </c>
      <c r="P246" s="262">
        <v>42921</v>
      </c>
      <c r="Q246" s="55">
        <v>20000</v>
      </c>
      <c r="R246" s="56">
        <v>0.75</v>
      </c>
      <c r="S246" s="55" t="s">
        <v>279</v>
      </c>
      <c r="T246" s="55">
        <v>15000</v>
      </c>
    </row>
    <row r="247" spans="2:20" s="1" customFormat="1" ht="90" customHeight="1" x14ac:dyDescent="0.25">
      <c r="B247" s="596"/>
      <c r="C247" s="536"/>
      <c r="D247" s="530"/>
      <c r="E247" s="523"/>
      <c r="F247" s="331" t="s">
        <v>1815</v>
      </c>
      <c r="G247" s="131" t="s">
        <v>1327</v>
      </c>
      <c r="H247" s="107" t="s">
        <v>468</v>
      </c>
      <c r="I247" s="447" t="s">
        <v>469</v>
      </c>
      <c r="J247" s="141" t="s">
        <v>397</v>
      </c>
      <c r="K247" s="141" t="s">
        <v>400</v>
      </c>
      <c r="L247" s="107" t="s">
        <v>468</v>
      </c>
      <c r="M247" s="405" t="s">
        <v>15</v>
      </c>
      <c r="N247" s="262">
        <v>42520</v>
      </c>
      <c r="O247" s="262">
        <v>42560</v>
      </c>
      <c r="P247" s="262">
        <v>42924</v>
      </c>
      <c r="Q247" s="55">
        <v>20000</v>
      </c>
      <c r="R247" s="56">
        <v>0.75</v>
      </c>
      <c r="S247" s="55" t="s">
        <v>279</v>
      </c>
      <c r="T247" s="55">
        <v>15000</v>
      </c>
    </row>
    <row r="248" spans="2:20" s="1" customFormat="1" ht="90" customHeight="1" x14ac:dyDescent="0.25">
      <c r="B248" s="596"/>
      <c r="C248" s="536"/>
      <c r="D248" s="530"/>
      <c r="E248" s="523"/>
      <c r="F248" s="331" t="s">
        <v>1815</v>
      </c>
      <c r="G248" s="131" t="s">
        <v>1328</v>
      </c>
      <c r="H248" s="107" t="s">
        <v>470</v>
      </c>
      <c r="I248" s="447" t="s">
        <v>471</v>
      </c>
      <c r="J248" s="141" t="s">
        <v>397</v>
      </c>
      <c r="K248" s="141" t="s">
        <v>400</v>
      </c>
      <c r="L248" s="107" t="s">
        <v>470</v>
      </c>
      <c r="M248" s="405" t="s">
        <v>15</v>
      </c>
      <c r="N248" s="262">
        <v>42520</v>
      </c>
      <c r="O248" s="262">
        <v>42556</v>
      </c>
      <c r="P248" s="262">
        <v>42920</v>
      </c>
      <c r="Q248" s="55">
        <v>19500</v>
      </c>
      <c r="R248" s="56">
        <v>0.75</v>
      </c>
      <c r="S248" s="55" t="s">
        <v>279</v>
      </c>
      <c r="T248" s="55">
        <v>14625</v>
      </c>
    </row>
    <row r="249" spans="2:20" s="1" customFormat="1" ht="90" customHeight="1" x14ac:dyDescent="0.25">
      <c r="B249" s="596"/>
      <c r="C249" s="536"/>
      <c r="D249" s="530"/>
      <c r="E249" s="523"/>
      <c r="F249" s="331" t="s">
        <v>1815</v>
      </c>
      <c r="G249" s="131" t="s">
        <v>1329</v>
      </c>
      <c r="H249" s="107" t="s">
        <v>472</v>
      </c>
      <c r="I249" s="447" t="s">
        <v>473</v>
      </c>
      <c r="J249" s="141" t="s">
        <v>397</v>
      </c>
      <c r="K249" s="141" t="s">
        <v>400</v>
      </c>
      <c r="L249" s="107" t="s">
        <v>472</v>
      </c>
      <c r="M249" s="405" t="s">
        <v>25</v>
      </c>
      <c r="N249" s="262">
        <v>42520</v>
      </c>
      <c r="O249" s="262">
        <v>42662</v>
      </c>
      <c r="P249" s="262">
        <v>42992</v>
      </c>
      <c r="Q249" s="55">
        <v>19500</v>
      </c>
      <c r="R249" s="56">
        <v>0.75</v>
      </c>
      <c r="S249" s="55" t="s">
        <v>279</v>
      </c>
      <c r="T249" s="55">
        <v>14625</v>
      </c>
    </row>
    <row r="250" spans="2:20" s="1" customFormat="1" ht="90" customHeight="1" x14ac:dyDescent="0.25">
      <c r="B250" s="596"/>
      <c r="C250" s="536"/>
      <c r="D250" s="530"/>
      <c r="E250" s="523"/>
      <c r="F250" s="331" t="s">
        <v>1821</v>
      </c>
      <c r="G250" s="131" t="s">
        <v>1330</v>
      </c>
      <c r="H250" s="107" t="s">
        <v>659</v>
      </c>
      <c r="I250" s="447" t="s">
        <v>660</v>
      </c>
      <c r="J250" s="141" t="s">
        <v>397</v>
      </c>
      <c r="K250" s="141" t="s">
        <v>400</v>
      </c>
      <c r="L250" s="107" t="s">
        <v>659</v>
      </c>
      <c r="M250" s="405" t="s">
        <v>15</v>
      </c>
      <c r="N250" s="262">
        <v>42642</v>
      </c>
      <c r="O250" s="262">
        <v>42522</v>
      </c>
      <c r="P250" s="262">
        <v>43616</v>
      </c>
      <c r="Q250" s="55">
        <v>356974.38</v>
      </c>
      <c r="R250" s="56">
        <v>0.45</v>
      </c>
      <c r="S250" s="55" t="s">
        <v>279</v>
      </c>
      <c r="T250" s="55">
        <v>160638.47</v>
      </c>
    </row>
    <row r="251" spans="2:20" s="1" customFormat="1" ht="90" customHeight="1" x14ac:dyDescent="0.25">
      <c r="B251" s="596"/>
      <c r="C251" s="536"/>
      <c r="D251" s="530"/>
      <c r="E251" s="523"/>
      <c r="F251" s="331" t="s">
        <v>1821</v>
      </c>
      <c r="G251" s="131" t="s">
        <v>1331</v>
      </c>
      <c r="H251" s="107" t="s">
        <v>650</v>
      </c>
      <c r="I251" s="447" t="s">
        <v>651</v>
      </c>
      <c r="J251" s="141" t="s">
        <v>397</v>
      </c>
      <c r="K251" s="141" t="s">
        <v>400</v>
      </c>
      <c r="L251" s="107" t="s">
        <v>650</v>
      </c>
      <c r="M251" s="405" t="s">
        <v>33</v>
      </c>
      <c r="N251" s="262">
        <v>42642</v>
      </c>
      <c r="O251" s="262">
        <v>42503</v>
      </c>
      <c r="P251" s="262">
        <v>43403</v>
      </c>
      <c r="Q251" s="55">
        <v>1182863.1399999999</v>
      </c>
      <c r="R251" s="56">
        <v>0.42</v>
      </c>
      <c r="S251" s="55" t="s">
        <v>279</v>
      </c>
      <c r="T251" s="55">
        <v>500000</v>
      </c>
    </row>
    <row r="252" spans="2:20" s="1" customFormat="1" ht="90" customHeight="1" x14ac:dyDescent="0.25">
      <c r="B252" s="596"/>
      <c r="C252" s="536"/>
      <c r="D252" s="530"/>
      <c r="E252" s="523"/>
      <c r="F252" s="331" t="s">
        <v>1821</v>
      </c>
      <c r="G252" s="131" t="s">
        <v>1332</v>
      </c>
      <c r="H252" s="107" t="s">
        <v>657</v>
      </c>
      <c r="I252" s="447" t="s">
        <v>658</v>
      </c>
      <c r="J252" s="141" t="s">
        <v>397</v>
      </c>
      <c r="K252" s="141" t="s">
        <v>400</v>
      </c>
      <c r="L252" s="107" t="s">
        <v>657</v>
      </c>
      <c r="M252" s="405" t="s">
        <v>13</v>
      </c>
      <c r="N252" s="262">
        <v>42642</v>
      </c>
      <c r="O252" s="262">
        <v>42552</v>
      </c>
      <c r="P252" s="262">
        <v>43281</v>
      </c>
      <c r="Q252" s="55">
        <v>100375</v>
      </c>
      <c r="R252" s="56">
        <v>0.45</v>
      </c>
      <c r="S252" s="55" t="s">
        <v>279</v>
      </c>
      <c r="T252" s="55">
        <v>45168.75</v>
      </c>
    </row>
    <row r="253" spans="2:20" s="1" customFormat="1" ht="90" customHeight="1" x14ac:dyDescent="0.25">
      <c r="B253" s="596"/>
      <c r="C253" s="536"/>
      <c r="D253" s="530"/>
      <c r="E253" s="523"/>
      <c r="F253" s="331" t="s">
        <v>1821</v>
      </c>
      <c r="G253" s="131" t="s">
        <v>1271</v>
      </c>
      <c r="H253" s="107" t="s">
        <v>644</v>
      </c>
      <c r="I253" s="447" t="s">
        <v>645</v>
      </c>
      <c r="J253" s="141" t="s">
        <v>397</v>
      </c>
      <c r="K253" s="141" t="s">
        <v>400</v>
      </c>
      <c r="L253" s="107" t="s">
        <v>644</v>
      </c>
      <c r="M253" s="405" t="s">
        <v>25</v>
      </c>
      <c r="N253" s="262">
        <v>42642</v>
      </c>
      <c r="O253" s="262">
        <v>42750</v>
      </c>
      <c r="P253" s="262">
        <v>43479</v>
      </c>
      <c r="Q253" s="55">
        <v>290665</v>
      </c>
      <c r="R253" s="56">
        <v>0.45</v>
      </c>
      <c r="S253" s="55" t="s">
        <v>279</v>
      </c>
      <c r="T253" s="55">
        <v>130799.25</v>
      </c>
    </row>
    <row r="254" spans="2:20" s="1" customFormat="1" ht="90" customHeight="1" x14ac:dyDescent="0.25">
      <c r="B254" s="596"/>
      <c r="C254" s="536"/>
      <c r="D254" s="530"/>
      <c r="E254" s="523"/>
      <c r="F254" s="331" t="s">
        <v>1821</v>
      </c>
      <c r="G254" s="131" t="s">
        <v>1211</v>
      </c>
      <c r="H254" s="107" t="s">
        <v>2995</v>
      </c>
      <c r="I254" s="447" t="s">
        <v>1009</v>
      </c>
      <c r="J254" s="141" t="s">
        <v>397</v>
      </c>
      <c r="K254" s="141" t="s">
        <v>400</v>
      </c>
      <c r="L254" s="107" t="s">
        <v>1008</v>
      </c>
      <c r="M254" s="405" t="s">
        <v>1010</v>
      </c>
      <c r="N254" s="262">
        <v>42811</v>
      </c>
      <c r="O254" s="262">
        <v>42522</v>
      </c>
      <c r="P254" s="262">
        <v>43616</v>
      </c>
      <c r="Q254" s="55">
        <v>128962.5</v>
      </c>
      <c r="R254" s="56">
        <v>0.45</v>
      </c>
      <c r="S254" s="59" t="s">
        <v>796</v>
      </c>
      <c r="T254" s="55">
        <v>58033.13</v>
      </c>
    </row>
    <row r="255" spans="2:20" s="1" customFormat="1" ht="90" customHeight="1" x14ac:dyDescent="0.25">
      <c r="B255" s="596"/>
      <c r="C255" s="536"/>
      <c r="D255" s="530"/>
      <c r="E255" s="523"/>
      <c r="F255" s="331" t="s">
        <v>1821</v>
      </c>
      <c r="G255" s="131" t="s">
        <v>1333</v>
      </c>
      <c r="H255" s="107" t="s">
        <v>661</v>
      </c>
      <c r="I255" s="447" t="s">
        <v>662</v>
      </c>
      <c r="J255" s="141" t="s">
        <v>397</v>
      </c>
      <c r="K255" s="141" t="s">
        <v>400</v>
      </c>
      <c r="L255" s="107" t="s">
        <v>661</v>
      </c>
      <c r="M255" s="405" t="s">
        <v>25</v>
      </c>
      <c r="N255" s="262">
        <v>42642</v>
      </c>
      <c r="O255" s="262">
        <v>42614</v>
      </c>
      <c r="P255" s="262">
        <v>43434</v>
      </c>
      <c r="Q255" s="55">
        <v>249129.88</v>
      </c>
      <c r="R255" s="56">
        <v>0.45</v>
      </c>
      <c r="S255" s="55" t="s">
        <v>279</v>
      </c>
      <c r="T255" s="55">
        <v>112108.45</v>
      </c>
    </row>
    <row r="256" spans="2:20" s="1" customFormat="1" ht="90" customHeight="1" x14ac:dyDescent="0.25">
      <c r="B256" s="596"/>
      <c r="C256" s="536"/>
      <c r="D256" s="530"/>
      <c r="E256" s="523"/>
      <c r="F256" s="331" t="s">
        <v>1821</v>
      </c>
      <c r="G256" s="131" t="s">
        <v>1334</v>
      </c>
      <c r="H256" s="107" t="s">
        <v>653</v>
      </c>
      <c r="I256" s="447" t="s">
        <v>654</v>
      </c>
      <c r="J256" s="141" t="s">
        <v>397</v>
      </c>
      <c r="K256" s="141" t="s">
        <v>400</v>
      </c>
      <c r="L256" s="107" t="s">
        <v>653</v>
      </c>
      <c r="M256" s="405" t="s">
        <v>33</v>
      </c>
      <c r="N256" s="262">
        <v>42642</v>
      </c>
      <c r="O256" s="262">
        <v>42503</v>
      </c>
      <c r="P256" s="262">
        <v>43220</v>
      </c>
      <c r="Q256" s="55">
        <v>53700</v>
      </c>
      <c r="R256" s="56">
        <v>0.45</v>
      </c>
      <c r="S256" s="55" t="s">
        <v>279</v>
      </c>
      <c r="T256" s="55">
        <v>24165</v>
      </c>
    </row>
    <row r="257" spans="2:20" s="1" customFormat="1" ht="90" customHeight="1" x14ac:dyDescent="0.25">
      <c r="B257" s="596"/>
      <c r="C257" s="536"/>
      <c r="D257" s="530"/>
      <c r="E257" s="523"/>
      <c r="F257" s="331" t="s">
        <v>1821</v>
      </c>
      <c r="G257" s="131" t="s">
        <v>1335</v>
      </c>
      <c r="H257" s="107" t="s">
        <v>1011</v>
      </c>
      <c r="I257" s="447" t="s">
        <v>1012</v>
      </c>
      <c r="J257" s="141" t="s">
        <v>397</v>
      </c>
      <c r="K257" s="141" t="s">
        <v>400</v>
      </c>
      <c r="L257" s="107" t="s">
        <v>1011</v>
      </c>
      <c r="M257" s="405" t="s">
        <v>25</v>
      </c>
      <c r="N257" s="262">
        <v>42811</v>
      </c>
      <c r="O257" s="262">
        <v>42826</v>
      </c>
      <c r="P257" s="262">
        <v>43920</v>
      </c>
      <c r="Q257" s="55">
        <v>321195.62</v>
      </c>
      <c r="R257" s="56">
        <v>0.45</v>
      </c>
      <c r="S257" s="55" t="s">
        <v>279</v>
      </c>
      <c r="T257" s="55">
        <v>144538.03</v>
      </c>
    </row>
    <row r="258" spans="2:20" s="1" customFormat="1" ht="90" customHeight="1" x14ac:dyDescent="0.25">
      <c r="B258" s="596"/>
      <c r="C258" s="536"/>
      <c r="D258" s="530"/>
      <c r="E258" s="523"/>
      <c r="F258" s="331" t="s">
        <v>1821</v>
      </c>
      <c r="G258" s="131" t="s">
        <v>1212</v>
      </c>
      <c r="H258" s="107" t="s">
        <v>2996</v>
      </c>
      <c r="I258" s="447" t="s">
        <v>656</v>
      </c>
      <c r="J258" s="141" t="s">
        <v>397</v>
      </c>
      <c r="K258" s="141" t="s">
        <v>400</v>
      </c>
      <c r="L258" s="107" t="s">
        <v>655</v>
      </c>
      <c r="M258" s="405" t="s">
        <v>221</v>
      </c>
      <c r="N258" s="262">
        <v>42642</v>
      </c>
      <c r="O258" s="262">
        <v>42614</v>
      </c>
      <c r="P258" s="262">
        <v>43343</v>
      </c>
      <c r="Q258" s="55">
        <f>514283-30000</f>
        <v>484283</v>
      </c>
      <c r="R258" s="56">
        <v>0.46</v>
      </c>
      <c r="S258" s="59" t="s">
        <v>796</v>
      </c>
      <c r="T258" s="55">
        <f>217927.35</f>
        <v>217927.35</v>
      </c>
    </row>
    <row r="259" spans="2:20" s="1" customFormat="1" ht="90" customHeight="1" x14ac:dyDescent="0.25">
      <c r="B259" s="596"/>
      <c r="C259" s="536"/>
      <c r="D259" s="530"/>
      <c r="E259" s="523"/>
      <c r="F259" s="331" t="s">
        <v>1821</v>
      </c>
      <c r="G259" s="131" t="s">
        <v>1336</v>
      </c>
      <c r="H259" s="107" t="s">
        <v>648</v>
      </c>
      <c r="I259" s="447" t="s">
        <v>649</v>
      </c>
      <c r="J259" s="141" t="s">
        <v>397</v>
      </c>
      <c r="K259" s="141" t="s">
        <v>400</v>
      </c>
      <c r="L259" s="107" t="s">
        <v>648</v>
      </c>
      <c r="M259" s="405" t="s">
        <v>15</v>
      </c>
      <c r="N259" s="262">
        <v>42642</v>
      </c>
      <c r="O259" s="262">
        <v>42705</v>
      </c>
      <c r="P259" s="262">
        <v>43435</v>
      </c>
      <c r="Q259" s="55">
        <v>152605</v>
      </c>
      <c r="R259" s="56">
        <v>0.45</v>
      </c>
      <c r="S259" s="55" t="s">
        <v>279</v>
      </c>
      <c r="T259" s="55">
        <v>68672.25</v>
      </c>
    </row>
    <row r="260" spans="2:20" s="1" customFormat="1" ht="90" customHeight="1" x14ac:dyDescent="0.25">
      <c r="B260" s="596"/>
      <c r="C260" s="536"/>
      <c r="D260" s="530"/>
      <c r="E260" s="523"/>
      <c r="F260" s="331" t="s">
        <v>1821</v>
      </c>
      <c r="G260" s="131" t="s">
        <v>1209</v>
      </c>
      <c r="H260" s="107" t="s">
        <v>609</v>
      </c>
      <c r="I260" s="447" t="s">
        <v>652</v>
      </c>
      <c r="J260" s="141" t="s">
        <v>397</v>
      </c>
      <c r="K260" s="141" t="s">
        <v>400</v>
      </c>
      <c r="L260" s="107" t="s">
        <v>609</v>
      </c>
      <c r="M260" s="405" t="s">
        <v>123</v>
      </c>
      <c r="N260" s="262">
        <v>42642</v>
      </c>
      <c r="O260" s="262">
        <v>42644</v>
      </c>
      <c r="P260" s="262">
        <v>43554</v>
      </c>
      <c r="Q260" s="55">
        <f>276954.75-2189.75</f>
        <v>274765</v>
      </c>
      <c r="R260" s="56">
        <v>0.45</v>
      </c>
      <c r="S260" s="59" t="s">
        <v>796</v>
      </c>
      <c r="T260" s="55">
        <f>123644.25</f>
        <v>123644.25</v>
      </c>
    </row>
    <row r="261" spans="2:20" s="1" customFormat="1" ht="90" customHeight="1" x14ac:dyDescent="0.25">
      <c r="B261" s="596"/>
      <c r="C261" s="536"/>
      <c r="D261" s="530"/>
      <c r="E261" s="523"/>
      <c r="F261" s="331" t="s">
        <v>1821</v>
      </c>
      <c r="G261" s="131" t="s">
        <v>1337</v>
      </c>
      <c r="H261" s="107" t="s">
        <v>663</v>
      </c>
      <c r="I261" s="447" t="s">
        <v>664</v>
      </c>
      <c r="J261" s="141" t="s">
        <v>397</v>
      </c>
      <c r="K261" s="141" t="s">
        <v>400</v>
      </c>
      <c r="L261" s="107" t="s">
        <v>663</v>
      </c>
      <c r="M261" s="405" t="s">
        <v>1</v>
      </c>
      <c r="N261" s="262">
        <v>42642</v>
      </c>
      <c r="O261" s="262">
        <v>42614</v>
      </c>
      <c r="P261" s="262">
        <v>43343</v>
      </c>
      <c r="Q261" s="55">
        <v>307075</v>
      </c>
      <c r="R261" s="56">
        <v>0.45</v>
      </c>
      <c r="S261" s="55" t="s">
        <v>279</v>
      </c>
      <c r="T261" s="55">
        <v>138183.75</v>
      </c>
    </row>
    <row r="262" spans="2:20" s="1" customFormat="1" ht="90" customHeight="1" x14ac:dyDescent="0.25">
      <c r="B262" s="596"/>
      <c r="C262" s="536"/>
      <c r="D262" s="530"/>
      <c r="E262" s="523"/>
      <c r="F262" s="331" t="s">
        <v>1821</v>
      </c>
      <c r="G262" s="131" t="s">
        <v>1338</v>
      </c>
      <c r="H262" s="107" t="s">
        <v>665</v>
      </c>
      <c r="I262" s="447" t="s">
        <v>666</v>
      </c>
      <c r="J262" s="141" t="s">
        <v>397</v>
      </c>
      <c r="K262" s="141" t="s">
        <v>400</v>
      </c>
      <c r="L262" s="107" t="s">
        <v>665</v>
      </c>
      <c r="M262" s="405" t="s">
        <v>1</v>
      </c>
      <c r="N262" s="262">
        <v>42642</v>
      </c>
      <c r="O262" s="262">
        <v>42552</v>
      </c>
      <c r="P262" s="262">
        <v>43281</v>
      </c>
      <c r="Q262" s="55">
        <v>575447.5</v>
      </c>
      <c r="R262" s="56">
        <v>0.45</v>
      </c>
      <c r="S262" s="55" t="s">
        <v>279</v>
      </c>
      <c r="T262" s="55">
        <v>258951.38</v>
      </c>
    </row>
    <row r="263" spans="2:20" s="1" customFormat="1" ht="90" customHeight="1" x14ac:dyDescent="0.25">
      <c r="B263" s="596"/>
      <c r="C263" s="536"/>
      <c r="D263" s="530"/>
      <c r="E263" s="523"/>
      <c r="F263" s="331" t="s">
        <v>1821</v>
      </c>
      <c r="G263" s="131" t="s">
        <v>1339</v>
      </c>
      <c r="H263" s="107" t="s">
        <v>667</v>
      </c>
      <c r="I263" s="447" t="s">
        <v>668</v>
      </c>
      <c r="J263" s="141" t="s">
        <v>397</v>
      </c>
      <c r="K263" s="141" t="s">
        <v>400</v>
      </c>
      <c r="L263" s="107" t="s">
        <v>667</v>
      </c>
      <c r="M263" s="396" t="s">
        <v>1438</v>
      </c>
      <c r="N263" s="262">
        <v>42642</v>
      </c>
      <c r="O263" s="262">
        <v>42644</v>
      </c>
      <c r="P263" s="262">
        <v>43373</v>
      </c>
      <c r="Q263" s="55">
        <v>895727.02</v>
      </c>
      <c r="R263" s="56">
        <v>0.45</v>
      </c>
      <c r="S263" s="55" t="s">
        <v>279</v>
      </c>
      <c r="T263" s="55">
        <v>403077.16</v>
      </c>
    </row>
    <row r="264" spans="2:20" s="1" customFormat="1" ht="90" customHeight="1" x14ac:dyDescent="0.25">
      <c r="B264" s="596"/>
      <c r="C264" s="536"/>
      <c r="D264" s="530"/>
      <c r="E264" s="523"/>
      <c r="F264" s="331" t="s">
        <v>1821</v>
      </c>
      <c r="G264" s="131" t="s">
        <v>1248</v>
      </c>
      <c r="H264" s="107" t="s">
        <v>642</v>
      </c>
      <c r="I264" s="447" t="s">
        <v>643</v>
      </c>
      <c r="J264" s="141" t="s">
        <v>397</v>
      </c>
      <c r="K264" s="141" t="s">
        <v>400</v>
      </c>
      <c r="L264" s="107" t="s">
        <v>642</v>
      </c>
      <c r="M264" s="405" t="s">
        <v>13</v>
      </c>
      <c r="N264" s="262">
        <v>42642</v>
      </c>
      <c r="O264" s="262">
        <v>42658</v>
      </c>
      <c r="P264" s="262">
        <v>43752</v>
      </c>
      <c r="Q264" s="55">
        <v>84740</v>
      </c>
      <c r="R264" s="56">
        <v>0.45</v>
      </c>
      <c r="S264" s="55" t="s">
        <v>279</v>
      </c>
      <c r="T264" s="55">
        <v>38133</v>
      </c>
    </row>
    <row r="265" spans="2:20" s="1" customFormat="1" ht="90" customHeight="1" x14ac:dyDescent="0.25">
      <c r="B265" s="596"/>
      <c r="C265" s="536"/>
      <c r="D265" s="530"/>
      <c r="E265" s="523"/>
      <c r="F265" s="331" t="s">
        <v>1821</v>
      </c>
      <c r="G265" s="131" t="s">
        <v>1340</v>
      </c>
      <c r="H265" s="107" t="s">
        <v>646</v>
      </c>
      <c r="I265" s="447" t="s">
        <v>647</v>
      </c>
      <c r="J265" s="141" t="s">
        <v>397</v>
      </c>
      <c r="K265" s="141" t="s">
        <v>400</v>
      </c>
      <c r="L265" s="107" t="s">
        <v>646</v>
      </c>
      <c r="M265" s="396" t="s">
        <v>69</v>
      </c>
      <c r="N265" s="262">
        <v>42642</v>
      </c>
      <c r="O265" s="262">
        <v>42522</v>
      </c>
      <c r="P265" s="262">
        <v>43616</v>
      </c>
      <c r="Q265" s="55">
        <f>280177.55-51042.75</f>
        <v>229134.8</v>
      </c>
      <c r="R265" s="56">
        <v>0.48</v>
      </c>
      <c r="S265" s="59" t="s">
        <v>796</v>
      </c>
      <c r="T265" s="55">
        <f>103110.66</f>
        <v>103110.66</v>
      </c>
    </row>
    <row r="266" spans="2:20" s="1" customFormat="1" ht="90" customHeight="1" x14ac:dyDescent="0.25">
      <c r="B266" s="596"/>
      <c r="C266" s="536"/>
      <c r="D266" s="530"/>
      <c r="E266" s="523"/>
      <c r="F266" s="331" t="s">
        <v>1821</v>
      </c>
      <c r="G266" s="131" t="s">
        <v>1341</v>
      </c>
      <c r="H266" s="107" t="s">
        <v>1013</v>
      </c>
      <c r="I266" s="447" t="s">
        <v>1014</v>
      </c>
      <c r="J266" s="141" t="s">
        <v>397</v>
      </c>
      <c r="K266" s="141" t="s">
        <v>400</v>
      </c>
      <c r="L266" s="107" t="s">
        <v>1013</v>
      </c>
      <c r="M266" s="396" t="s">
        <v>1</v>
      </c>
      <c r="N266" s="262">
        <v>42807</v>
      </c>
      <c r="O266" s="262">
        <v>42826</v>
      </c>
      <c r="P266" s="262">
        <v>43551</v>
      </c>
      <c r="Q266" s="55">
        <v>94554</v>
      </c>
      <c r="R266" s="56">
        <v>0.45</v>
      </c>
      <c r="S266" s="59" t="s">
        <v>279</v>
      </c>
      <c r="T266" s="55">
        <v>42549.3</v>
      </c>
    </row>
    <row r="267" spans="2:20" s="1" customFormat="1" ht="113.25" customHeight="1" x14ac:dyDescent="0.25">
      <c r="B267" s="596"/>
      <c r="C267" s="536"/>
      <c r="D267" s="530"/>
      <c r="E267" s="523"/>
      <c r="F267" s="331" t="s">
        <v>1822</v>
      </c>
      <c r="G267" s="131" t="s">
        <v>1342</v>
      </c>
      <c r="H267" s="107" t="s">
        <v>1018</v>
      </c>
      <c r="I267" s="447" t="s">
        <v>1046</v>
      </c>
      <c r="J267" s="141" t="s">
        <v>397</v>
      </c>
      <c r="K267" s="141" t="s">
        <v>400</v>
      </c>
      <c r="L267" s="107" t="s">
        <v>1032</v>
      </c>
      <c r="M267" s="396" t="s">
        <v>21</v>
      </c>
      <c r="N267" s="262">
        <v>42831</v>
      </c>
      <c r="O267" s="262">
        <v>42928</v>
      </c>
      <c r="P267" s="262">
        <v>43657</v>
      </c>
      <c r="Q267" s="55">
        <v>184800</v>
      </c>
      <c r="R267" s="56">
        <v>0.45</v>
      </c>
      <c r="S267" s="55" t="s">
        <v>279</v>
      </c>
      <c r="T267" s="55">
        <v>83160</v>
      </c>
    </row>
    <row r="268" spans="2:20" s="1" customFormat="1" ht="120" customHeight="1" x14ac:dyDescent="0.25">
      <c r="B268" s="596"/>
      <c r="C268" s="536"/>
      <c r="D268" s="530"/>
      <c r="E268" s="523"/>
      <c r="F268" s="487" t="s">
        <v>1822</v>
      </c>
      <c r="G268" s="62" t="s">
        <v>2520</v>
      </c>
      <c r="H268" s="107" t="s">
        <v>1439</v>
      </c>
      <c r="I268" s="447" t="s">
        <v>1133</v>
      </c>
      <c r="J268" s="141" t="s">
        <v>397</v>
      </c>
      <c r="K268" s="141" t="s">
        <v>400</v>
      </c>
      <c r="L268" s="107" t="s">
        <v>1440</v>
      </c>
      <c r="M268" s="396" t="s">
        <v>13</v>
      </c>
      <c r="N268" s="262">
        <v>42913</v>
      </c>
      <c r="O268" s="262">
        <v>42826</v>
      </c>
      <c r="P268" s="262">
        <v>43555</v>
      </c>
      <c r="Q268" s="55">
        <v>251945</v>
      </c>
      <c r="R268" s="56">
        <v>0.45</v>
      </c>
      <c r="S268" s="55" t="s">
        <v>279</v>
      </c>
      <c r="T268" s="55">
        <v>113375.25</v>
      </c>
    </row>
    <row r="269" spans="2:20" s="1" customFormat="1" ht="115.5" customHeight="1" x14ac:dyDescent="0.25">
      <c r="B269" s="596"/>
      <c r="C269" s="536"/>
      <c r="D269" s="530"/>
      <c r="E269" s="523"/>
      <c r="F269" s="331" t="s">
        <v>1822</v>
      </c>
      <c r="G269" s="131" t="s">
        <v>2354</v>
      </c>
      <c r="H269" s="107" t="s">
        <v>1019</v>
      </c>
      <c r="I269" s="447" t="s">
        <v>1047</v>
      </c>
      <c r="J269" s="141" t="s">
        <v>397</v>
      </c>
      <c r="K269" s="141" t="s">
        <v>400</v>
      </c>
      <c r="L269" s="107" t="s">
        <v>1033</v>
      </c>
      <c r="M269" s="396" t="s">
        <v>69</v>
      </c>
      <c r="N269" s="262">
        <v>42831</v>
      </c>
      <c r="O269" s="262">
        <v>42887</v>
      </c>
      <c r="P269" s="262">
        <v>43616</v>
      </c>
      <c r="Q269" s="55">
        <v>295890</v>
      </c>
      <c r="R269" s="56">
        <v>0.45</v>
      </c>
      <c r="S269" s="55" t="s">
        <v>279</v>
      </c>
      <c r="T269" s="55">
        <v>133150.5</v>
      </c>
    </row>
    <row r="270" spans="2:20" s="1" customFormat="1" ht="139.5" customHeight="1" x14ac:dyDescent="0.25">
      <c r="B270" s="596"/>
      <c r="C270" s="536"/>
      <c r="D270" s="530"/>
      <c r="E270" s="523"/>
      <c r="F270" s="331" t="s">
        <v>1823</v>
      </c>
      <c r="G270" s="131" t="s">
        <v>2355</v>
      </c>
      <c r="H270" s="107" t="s">
        <v>1389</v>
      </c>
      <c r="I270" s="447" t="s">
        <v>1390</v>
      </c>
      <c r="J270" s="141" t="s">
        <v>397</v>
      </c>
      <c r="K270" s="141" t="s">
        <v>400</v>
      </c>
      <c r="L270" s="107" t="s">
        <v>1441</v>
      </c>
      <c r="M270" s="396" t="s">
        <v>375</v>
      </c>
      <c r="N270" s="262">
        <v>42964</v>
      </c>
      <c r="O270" s="262">
        <v>42669</v>
      </c>
      <c r="P270" s="262">
        <v>43458</v>
      </c>
      <c r="Q270" s="55">
        <v>123029.33</v>
      </c>
      <c r="R270" s="56">
        <v>0.55000000000000004</v>
      </c>
      <c r="S270" s="55" t="s">
        <v>279</v>
      </c>
      <c r="T270" s="55">
        <v>67973.710000000006</v>
      </c>
    </row>
    <row r="271" spans="2:20" s="1" customFormat="1" ht="90" customHeight="1" x14ac:dyDescent="0.25">
      <c r="B271" s="596"/>
      <c r="C271" s="536"/>
      <c r="D271" s="530"/>
      <c r="E271" s="523"/>
      <c r="F271" s="331" t="s">
        <v>1822</v>
      </c>
      <c r="G271" s="131" t="s">
        <v>2535</v>
      </c>
      <c r="H271" s="107" t="s">
        <v>1020</v>
      </c>
      <c r="I271" s="447" t="s">
        <v>1048</v>
      </c>
      <c r="J271" s="141" t="s">
        <v>397</v>
      </c>
      <c r="K271" s="141" t="s">
        <v>400</v>
      </c>
      <c r="L271" s="107" t="s">
        <v>1034</v>
      </c>
      <c r="M271" s="396" t="s">
        <v>13</v>
      </c>
      <c r="N271" s="262">
        <v>42831</v>
      </c>
      <c r="O271" s="262">
        <v>42917</v>
      </c>
      <c r="P271" s="262">
        <v>43646</v>
      </c>
      <c r="Q271" s="55">
        <v>207742.5</v>
      </c>
      <c r="R271" s="56">
        <v>0.45</v>
      </c>
      <c r="S271" s="55" t="s">
        <v>279</v>
      </c>
      <c r="T271" s="55">
        <v>93484.13</v>
      </c>
    </row>
    <row r="272" spans="2:20" s="1" customFormat="1" ht="129" customHeight="1" x14ac:dyDescent="0.25">
      <c r="B272" s="596"/>
      <c r="C272" s="536"/>
      <c r="D272" s="530"/>
      <c r="E272" s="523"/>
      <c r="F272" s="331" t="s">
        <v>1822</v>
      </c>
      <c r="G272" s="131" t="s">
        <v>2356</v>
      </c>
      <c r="H272" s="107" t="s">
        <v>1021</v>
      </c>
      <c r="I272" s="447" t="s">
        <v>1049</v>
      </c>
      <c r="J272" s="141" t="s">
        <v>397</v>
      </c>
      <c r="K272" s="141" t="s">
        <v>400</v>
      </c>
      <c r="L272" s="107" t="s">
        <v>1035</v>
      </c>
      <c r="M272" s="396" t="s">
        <v>69</v>
      </c>
      <c r="N272" s="262">
        <v>42831</v>
      </c>
      <c r="O272" s="262">
        <v>42806</v>
      </c>
      <c r="P272" s="262">
        <v>43535</v>
      </c>
      <c r="Q272" s="55">
        <v>239380</v>
      </c>
      <c r="R272" s="56">
        <v>0.45</v>
      </c>
      <c r="S272" s="55" t="s">
        <v>279</v>
      </c>
      <c r="T272" s="55">
        <v>107721</v>
      </c>
    </row>
    <row r="273" spans="2:20" s="1" customFormat="1" ht="96.75" customHeight="1" x14ac:dyDescent="0.25">
      <c r="B273" s="596"/>
      <c r="C273" s="536"/>
      <c r="D273" s="530"/>
      <c r="E273" s="523"/>
      <c r="F273" s="331" t="s">
        <v>1822</v>
      </c>
      <c r="G273" s="131" t="s">
        <v>2357</v>
      </c>
      <c r="H273" s="107" t="s">
        <v>1022</v>
      </c>
      <c r="I273" s="447" t="s">
        <v>1050</v>
      </c>
      <c r="J273" s="141" t="s">
        <v>397</v>
      </c>
      <c r="K273" s="141" t="s">
        <v>400</v>
      </c>
      <c r="L273" s="107" t="s">
        <v>1036</v>
      </c>
      <c r="M273" s="396" t="s">
        <v>13</v>
      </c>
      <c r="N273" s="262">
        <v>42831</v>
      </c>
      <c r="O273" s="262">
        <v>42948</v>
      </c>
      <c r="P273" s="262">
        <v>43677</v>
      </c>
      <c r="Q273" s="55">
        <v>383205</v>
      </c>
      <c r="R273" s="56">
        <v>0.45</v>
      </c>
      <c r="S273" s="55" t="s">
        <v>279</v>
      </c>
      <c r="T273" s="55">
        <v>172442.25</v>
      </c>
    </row>
    <row r="274" spans="2:20" s="1" customFormat="1" ht="126.75" customHeight="1" x14ac:dyDescent="0.25">
      <c r="B274" s="596"/>
      <c r="C274" s="536"/>
      <c r="D274" s="530"/>
      <c r="E274" s="523"/>
      <c r="F274" s="331" t="s">
        <v>1822</v>
      </c>
      <c r="G274" s="131" t="s">
        <v>2358</v>
      </c>
      <c r="H274" s="107" t="s">
        <v>1023</v>
      </c>
      <c r="I274" s="447" t="s">
        <v>1051</v>
      </c>
      <c r="J274" s="141" t="s">
        <v>397</v>
      </c>
      <c r="K274" s="141" t="s">
        <v>400</v>
      </c>
      <c r="L274" s="107" t="s">
        <v>1037</v>
      </c>
      <c r="M274" s="396" t="s">
        <v>13</v>
      </c>
      <c r="N274" s="262">
        <v>42831</v>
      </c>
      <c r="O274" s="262">
        <v>42767</v>
      </c>
      <c r="P274" s="262">
        <v>43496</v>
      </c>
      <c r="Q274" s="55">
        <v>168557.5</v>
      </c>
      <c r="R274" s="56">
        <v>0.45</v>
      </c>
      <c r="S274" s="55" t="s">
        <v>279</v>
      </c>
      <c r="T274" s="55">
        <v>75850.880000000005</v>
      </c>
    </row>
    <row r="275" spans="2:20" s="1" customFormat="1" ht="147" customHeight="1" x14ac:dyDescent="0.25">
      <c r="B275" s="596"/>
      <c r="C275" s="536"/>
      <c r="D275" s="530"/>
      <c r="E275" s="523"/>
      <c r="F275" s="331" t="s">
        <v>1822</v>
      </c>
      <c r="G275" s="131" t="s">
        <v>2359</v>
      </c>
      <c r="H275" s="107" t="s">
        <v>1024</v>
      </c>
      <c r="I275" s="447" t="s">
        <v>1052</v>
      </c>
      <c r="J275" s="141" t="s">
        <v>397</v>
      </c>
      <c r="K275" s="141" t="s">
        <v>400</v>
      </c>
      <c r="L275" s="107" t="s">
        <v>1038</v>
      </c>
      <c r="M275" s="396" t="s">
        <v>33</v>
      </c>
      <c r="N275" s="262">
        <v>42831</v>
      </c>
      <c r="O275" s="262">
        <v>42735</v>
      </c>
      <c r="P275" s="262">
        <v>43829</v>
      </c>
      <c r="Q275" s="55">
        <v>431162.5</v>
      </c>
      <c r="R275" s="56">
        <v>0.45</v>
      </c>
      <c r="S275" s="55" t="s">
        <v>279</v>
      </c>
      <c r="T275" s="55">
        <v>194023.13</v>
      </c>
    </row>
    <row r="276" spans="2:20" s="1" customFormat="1" ht="100.5" customHeight="1" x14ac:dyDescent="0.25">
      <c r="B276" s="596"/>
      <c r="C276" s="536"/>
      <c r="D276" s="530"/>
      <c r="E276" s="523"/>
      <c r="F276" s="331" t="s">
        <v>1822</v>
      </c>
      <c r="G276" s="131" t="s">
        <v>2536</v>
      </c>
      <c r="H276" s="107" t="s">
        <v>1025</v>
      </c>
      <c r="I276" s="447" t="s">
        <v>1053</v>
      </c>
      <c r="J276" s="141" t="s">
        <v>397</v>
      </c>
      <c r="K276" s="141" t="s">
        <v>400</v>
      </c>
      <c r="L276" s="107" t="s">
        <v>1039</v>
      </c>
      <c r="M276" s="396" t="s">
        <v>1</v>
      </c>
      <c r="N276" s="262">
        <v>42831</v>
      </c>
      <c r="O276" s="262">
        <v>42814</v>
      </c>
      <c r="P276" s="262">
        <v>43543</v>
      </c>
      <c r="Q276" s="55">
        <v>303064.32000000001</v>
      </c>
      <c r="R276" s="56">
        <v>0.44990000000000002</v>
      </c>
      <c r="S276" s="55" t="s">
        <v>279</v>
      </c>
      <c r="T276" s="55">
        <v>136378.94</v>
      </c>
    </row>
    <row r="277" spans="2:20" s="1" customFormat="1" ht="90" customHeight="1" x14ac:dyDescent="0.25">
      <c r="B277" s="596"/>
      <c r="C277" s="536"/>
      <c r="D277" s="530"/>
      <c r="E277" s="523"/>
      <c r="F277" s="331" t="s">
        <v>1822</v>
      </c>
      <c r="G277" s="131" t="s">
        <v>2360</v>
      </c>
      <c r="H277" s="107" t="s">
        <v>1392</v>
      </c>
      <c r="I277" s="447" t="s">
        <v>1391</v>
      </c>
      <c r="J277" s="141" t="s">
        <v>397</v>
      </c>
      <c r="K277" s="141" t="s">
        <v>400</v>
      </c>
      <c r="L277" s="107" t="s">
        <v>1392</v>
      </c>
      <c r="M277" s="396" t="s">
        <v>25</v>
      </c>
      <c r="N277" s="262">
        <v>42949</v>
      </c>
      <c r="O277" s="262">
        <v>42698</v>
      </c>
      <c r="P277" s="262">
        <v>43427</v>
      </c>
      <c r="Q277" s="55">
        <v>283040</v>
      </c>
      <c r="R277" s="56">
        <v>0.45</v>
      </c>
      <c r="S277" s="55" t="s">
        <v>279</v>
      </c>
      <c r="T277" s="55">
        <v>127368</v>
      </c>
    </row>
    <row r="278" spans="2:20" s="1" customFormat="1" ht="141" customHeight="1" x14ac:dyDescent="0.25">
      <c r="B278" s="596"/>
      <c r="C278" s="536"/>
      <c r="D278" s="530"/>
      <c r="E278" s="523"/>
      <c r="F278" s="331" t="s">
        <v>1822</v>
      </c>
      <c r="G278" s="345" t="s">
        <v>2627</v>
      </c>
      <c r="H278" s="107" t="s">
        <v>1026</v>
      </c>
      <c r="I278" s="447" t="s">
        <v>1054</v>
      </c>
      <c r="J278" s="141" t="s">
        <v>397</v>
      </c>
      <c r="K278" s="141" t="s">
        <v>400</v>
      </c>
      <c r="L278" s="107" t="s">
        <v>1040</v>
      </c>
      <c r="M278" s="396" t="s">
        <v>13</v>
      </c>
      <c r="N278" s="262">
        <v>42831</v>
      </c>
      <c r="O278" s="262">
        <v>42948</v>
      </c>
      <c r="P278" s="262">
        <v>44043</v>
      </c>
      <c r="Q278" s="55">
        <v>908705</v>
      </c>
      <c r="R278" s="56">
        <v>0.45</v>
      </c>
      <c r="S278" s="55" t="s">
        <v>279</v>
      </c>
      <c r="T278" s="55">
        <v>408917.25</v>
      </c>
    </row>
    <row r="279" spans="2:20" s="1" customFormat="1" ht="90" customHeight="1" x14ac:dyDescent="0.25">
      <c r="B279" s="596"/>
      <c r="C279" s="536"/>
      <c r="D279" s="530"/>
      <c r="E279" s="523"/>
      <c r="F279" s="331" t="s">
        <v>1822</v>
      </c>
      <c r="G279" s="131" t="s">
        <v>2361</v>
      </c>
      <c r="H279" s="107" t="s">
        <v>1027</v>
      </c>
      <c r="I279" s="447" t="s">
        <v>1055</v>
      </c>
      <c r="J279" s="141" t="s">
        <v>397</v>
      </c>
      <c r="K279" s="141" t="s">
        <v>400</v>
      </c>
      <c r="L279" s="107" t="s">
        <v>1041</v>
      </c>
      <c r="M279" s="396" t="s">
        <v>25</v>
      </c>
      <c r="N279" s="262">
        <v>42831</v>
      </c>
      <c r="O279" s="262">
        <v>42959</v>
      </c>
      <c r="P279" s="262">
        <v>43688</v>
      </c>
      <c r="Q279" s="55">
        <v>335020</v>
      </c>
      <c r="R279" s="56">
        <v>0.45</v>
      </c>
      <c r="S279" s="55" t="s">
        <v>279</v>
      </c>
      <c r="T279" s="55">
        <v>150759</v>
      </c>
    </row>
    <row r="280" spans="2:20" s="1" customFormat="1" ht="108" customHeight="1" x14ac:dyDescent="0.25">
      <c r="B280" s="596"/>
      <c r="C280" s="536"/>
      <c r="D280" s="530"/>
      <c r="E280" s="523"/>
      <c r="F280" s="331" t="s">
        <v>1822</v>
      </c>
      <c r="G280" s="131" t="s">
        <v>2537</v>
      </c>
      <c r="H280" s="107" t="s">
        <v>1028</v>
      </c>
      <c r="I280" s="447" t="s">
        <v>1056</v>
      </c>
      <c r="J280" s="141" t="s">
        <v>397</v>
      </c>
      <c r="K280" s="141" t="s">
        <v>400</v>
      </c>
      <c r="L280" s="107" t="s">
        <v>1042</v>
      </c>
      <c r="M280" s="396" t="s">
        <v>25</v>
      </c>
      <c r="N280" s="262">
        <v>42831</v>
      </c>
      <c r="O280" s="262">
        <v>42837</v>
      </c>
      <c r="P280" s="262">
        <v>43932</v>
      </c>
      <c r="Q280" s="55">
        <v>94515</v>
      </c>
      <c r="R280" s="56">
        <v>0.45</v>
      </c>
      <c r="S280" s="55" t="s">
        <v>279</v>
      </c>
      <c r="T280" s="55">
        <v>42531.75</v>
      </c>
    </row>
    <row r="281" spans="2:20" s="1" customFormat="1" ht="151.5" customHeight="1" x14ac:dyDescent="0.25">
      <c r="B281" s="596"/>
      <c r="C281" s="536"/>
      <c r="D281" s="530"/>
      <c r="E281" s="523"/>
      <c r="F281" s="331" t="s">
        <v>1822</v>
      </c>
      <c r="G281" s="131" t="s">
        <v>2362</v>
      </c>
      <c r="H281" s="107" t="s">
        <v>1029</v>
      </c>
      <c r="I281" s="447" t="s">
        <v>1057</v>
      </c>
      <c r="J281" s="141" t="s">
        <v>397</v>
      </c>
      <c r="K281" s="141" t="s">
        <v>400</v>
      </c>
      <c r="L281" s="107" t="s">
        <v>1043</v>
      </c>
      <c r="M281" s="396" t="s">
        <v>1442</v>
      </c>
      <c r="N281" s="262">
        <v>42831</v>
      </c>
      <c r="O281" s="262">
        <v>42675</v>
      </c>
      <c r="P281" s="262">
        <v>43585</v>
      </c>
      <c r="Q281" s="55">
        <v>199389</v>
      </c>
      <c r="R281" s="56">
        <v>0.45</v>
      </c>
      <c r="S281" s="55" t="s">
        <v>279</v>
      </c>
      <c r="T281" s="55">
        <v>89725.05</v>
      </c>
    </row>
    <row r="282" spans="2:20" s="1" customFormat="1" ht="142.5" customHeight="1" x14ac:dyDescent="0.25">
      <c r="B282" s="596"/>
      <c r="C282" s="536"/>
      <c r="D282" s="530"/>
      <c r="E282" s="523"/>
      <c r="F282" s="331" t="s">
        <v>1822</v>
      </c>
      <c r="G282" s="131" t="s">
        <v>2538</v>
      </c>
      <c r="H282" s="107" t="s">
        <v>1030</v>
      </c>
      <c r="I282" s="447" t="s">
        <v>1058</v>
      </c>
      <c r="J282" s="141" t="s">
        <v>397</v>
      </c>
      <c r="K282" s="141" t="s">
        <v>400</v>
      </c>
      <c r="L282" s="107" t="s">
        <v>1044</v>
      </c>
      <c r="M282" s="396" t="s">
        <v>30</v>
      </c>
      <c r="N282" s="262">
        <v>42831</v>
      </c>
      <c r="O282" s="262">
        <v>42767</v>
      </c>
      <c r="P282" s="262">
        <v>43861</v>
      </c>
      <c r="Q282" s="55">
        <v>395318</v>
      </c>
      <c r="R282" s="56">
        <v>0.45</v>
      </c>
      <c r="S282" s="55" t="s">
        <v>279</v>
      </c>
      <c r="T282" s="55">
        <v>177893.1</v>
      </c>
    </row>
    <row r="283" spans="2:20" s="1" customFormat="1" ht="102" customHeight="1" x14ac:dyDescent="0.25">
      <c r="B283" s="596"/>
      <c r="C283" s="536"/>
      <c r="D283" s="530"/>
      <c r="E283" s="523"/>
      <c r="F283" s="331" t="s">
        <v>1822</v>
      </c>
      <c r="G283" s="131" t="s">
        <v>2539</v>
      </c>
      <c r="H283" s="107" t="s">
        <v>1031</v>
      </c>
      <c r="I283" s="447" t="s">
        <v>1059</v>
      </c>
      <c r="J283" s="141" t="s">
        <v>397</v>
      </c>
      <c r="K283" s="141" t="s">
        <v>400</v>
      </c>
      <c r="L283" s="107" t="s">
        <v>1045</v>
      </c>
      <c r="M283" s="396" t="s">
        <v>33</v>
      </c>
      <c r="N283" s="262">
        <v>42831</v>
      </c>
      <c r="O283" s="262">
        <v>42795</v>
      </c>
      <c r="P283" s="262">
        <v>43524</v>
      </c>
      <c r="Q283" s="55">
        <v>92665</v>
      </c>
      <c r="R283" s="56">
        <v>0.45</v>
      </c>
      <c r="S283" s="55" t="s">
        <v>279</v>
      </c>
      <c r="T283" s="55">
        <v>41699.25</v>
      </c>
    </row>
    <row r="284" spans="2:20" s="1" customFormat="1" ht="155.25" customHeight="1" x14ac:dyDescent="0.25">
      <c r="B284" s="596"/>
      <c r="C284" s="536"/>
      <c r="D284" s="530"/>
      <c r="E284" s="523"/>
      <c r="F284" s="331" t="s">
        <v>1824</v>
      </c>
      <c r="G284" s="131" t="s">
        <v>901</v>
      </c>
      <c r="H284" s="107" t="s">
        <v>1393</v>
      </c>
      <c r="I284" s="447" t="s">
        <v>1394</v>
      </c>
      <c r="J284" s="141" t="s">
        <v>397</v>
      </c>
      <c r="K284" s="141" t="s">
        <v>400</v>
      </c>
      <c r="L284" s="107" t="s">
        <v>1443</v>
      </c>
      <c r="M284" s="432" t="s">
        <v>375</v>
      </c>
      <c r="N284" s="262">
        <v>42808</v>
      </c>
      <c r="O284" s="262">
        <v>42816</v>
      </c>
      <c r="P284" s="262">
        <v>43545</v>
      </c>
      <c r="Q284" s="55">
        <v>714257.07</v>
      </c>
      <c r="R284" s="56">
        <v>0.7</v>
      </c>
      <c r="S284" s="55" t="s">
        <v>279</v>
      </c>
      <c r="T284" s="55">
        <v>499979.95</v>
      </c>
    </row>
    <row r="285" spans="2:20" s="1" customFormat="1" ht="147" customHeight="1" x14ac:dyDescent="0.25">
      <c r="B285" s="596"/>
      <c r="C285" s="536"/>
      <c r="D285" s="530"/>
      <c r="E285" s="523"/>
      <c r="F285" s="331" t="s">
        <v>1823</v>
      </c>
      <c r="G285" s="131" t="s">
        <v>2540</v>
      </c>
      <c r="H285" s="107" t="s">
        <v>1395</v>
      </c>
      <c r="I285" s="447" t="s">
        <v>1396</v>
      </c>
      <c r="J285" s="141" t="s">
        <v>397</v>
      </c>
      <c r="K285" s="141" t="s">
        <v>400</v>
      </c>
      <c r="L285" s="107" t="s">
        <v>1444</v>
      </c>
      <c r="M285" s="432" t="s">
        <v>375</v>
      </c>
      <c r="N285" s="262">
        <v>42964</v>
      </c>
      <c r="O285" s="262">
        <v>42736</v>
      </c>
      <c r="P285" s="262">
        <v>43465</v>
      </c>
      <c r="Q285" s="55">
        <v>63419.97</v>
      </c>
      <c r="R285" s="56">
        <v>0.53</v>
      </c>
      <c r="S285" s="55" t="s">
        <v>279</v>
      </c>
      <c r="T285" s="55">
        <v>33599.99</v>
      </c>
    </row>
    <row r="286" spans="2:20" s="1" customFormat="1" ht="147.75" customHeight="1" x14ac:dyDescent="0.25">
      <c r="B286" s="596"/>
      <c r="C286" s="536"/>
      <c r="D286" s="530"/>
      <c r="E286" s="523"/>
      <c r="F286" s="331" t="s">
        <v>1823</v>
      </c>
      <c r="G286" s="131" t="s">
        <v>2363</v>
      </c>
      <c r="H286" s="107" t="s">
        <v>1399</v>
      </c>
      <c r="I286" s="447" t="s">
        <v>1397</v>
      </c>
      <c r="J286" s="141" t="s">
        <v>397</v>
      </c>
      <c r="K286" s="141" t="s">
        <v>400</v>
      </c>
      <c r="L286" s="107" t="s">
        <v>1445</v>
      </c>
      <c r="M286" s="396" t="s">
        <v>375</v>
      </c>
      <c r="N286" s="262">
        <v>42964</v>
      </c>
      <c r="O286" s="262">
        <v>42737</v>
      </c>
      <c r="P286" s="262">
        <v>43465</v>
      </c>
      <c r="Q286" s="55">
        <v>165177.72</v>
      </c>
      <c r="R286" s="56">
        <v>0.52</v>
      </c>
      <c r="S286" s="55" t="s">
        <v>279</v>
      </c>
      <c r="T286" s="55">
        <v>85868.13</v>
      </c>
    </row>
    <row r="287" spans="2:20" s="1" customFormat="1" ht="156.75" customHeight="1" x14ac:dyDescent="0.25">
      <c r="B287" s="596"/>
      <c r="C287" s="536"/>
      <c r="D287" s="530"/>
      <c r="E287" s="523"/>
      <c r="F287" s="331" t="s">
        <v>1823</v>
      </c>
      <c r="G287" s="131" t="s">
        <v>2379</v>
      </c>
      <c r="H287" s="107" t="s">
        <v>1400</v>
      </c>
      <c r="I287" s="447" t="s">
        <v>1398</v>
      </c>
      <c r="J287" s="141" t="s">
        <v>397</v>
      </c>
      <c r="K287" s="141" t="s">
        <v>400</v>
      </c>
      <c r="L287" s="107" t="s">
        <v>1446</v>
      </c>
      <c r="M287" s="396" t="s">
        <v>375</v>
      </c>
      <c r="N287" s="262">
        <v>42964</v>
      </c>
      <c r="O287" s="262">
        <v>42737</v>
      </c>
      <c r="P287" s="262">
        <v>43465</v>
      </c>
      <c r="Q287" s="55">
        <v>26630.23</v>
      </c>
      <c r="R287" s="56">
        <v>0.55000000000000004</v>
      </c>
      <c r="S287" s="55" t="s">
        <v>279</v>
      </c>
      <c r="T287" s="55">
        <v>14713.2</v>
      </c>
    </row>
    <row r="288" spans="2:20" s="1" customFormat="1" ht="120.75" customHeight="1" x14ac:dyDescent="0.25">
      <c r="B288" s="596"/>
      <c r="C288" s="536"/>
      <c r="D288" s="530"/>
      <c r="E288" s="523"/>
      <c r="F288" s="487" t="s">
        <v>1825</v>
      </c>
      <c r="G288" s="131" t="s">
        <v>2364</v>
      </c>
      <c r="H288" s="107" t="s">
        <v>1710</v>
      </c>
      <c r="I288" s="452" t="s">
        <v>1711</v>
      </c>
      <c r="J288" s="141" t="s">
        <v>397</v>
      </c>
      <c r="K288" s="141" t="s">
        <v>400</v>
      </c>
      <c r="L288" s="107" t="s">
        <v>1740</v>
      </c>
      <c r="M288" s="396" t="s">
        <v>25</v>
      </c>
      <c r="N288" s="262">
        <v>43153</v>
      </c>
      <c r="O288" s="262">
        <v>43073</v>
      </c>
      <c r="P288" s="262">
        <v>43802</v>
      </c>
      <c r="Q288" s="55">
        <v>386914.32</v>
      </c>
      <c r="R288" s="56">
        <v>0.45</v>
      </c>
      <c r="S288" s="55" t="s">
        <v>279</v>
      </c>
      <c r="T288" s="55">
        <v>174111.44</v>
      </c>
    </row>
    <row r="289" spans="2:20" s="1" customFormat="1" ht="90" customHeight="1" x14ac:dyDescent="0.25">
      <c r="B289" s="596"/>
      <c r="C289" s="536"/>
      <c r="D289" s="530"/>
      <c r="E289" s="523"/>
      <c r="F289" s="487" t="s">
        <v>1825</v>
      </c>
      <c r="G289" s="131" t="s">
        <v>2365</v>
      </c>
      <c r="H289" s="107" t="s">
        <v>1851</v>
      </c>
      <c r="I289" s="452" t="s">
        <v>1852</v>
      </c>
      <c r="J289" s="141" t="s">
        <v>397</v>
      </c>
      <c r="K289" s="141" t="s">
        <v>400</v>
      </c>
      <c r="L289" s="107" t="s">
        <v>1853</v>
      </c>
      <c r="M289" s="396" t="s">
        <v>33</v>
      </c>
      <c r="N289" s="262">
        <v>43153</v>
      </c>
      <c r="O289" s="262">
        <v>43174</v>
      </c>
      <c r="P289" s="262">
        <v>43903</v>
      </c>
      <c r="Q289" s="55">
        <v>222020</v>
      </c>
      <c r="R289" s="56">
        <v>0.45</v>
      </c>
      <c r="S289" s="55" t="s">
        <v>279</v>
      </c>
      <c r="T289" s="55">
        <v>99909</v>
      </c>
    </row>
    <row r="290" spans="2:20" s="1" customFormat="1" ht="139.5" customHeight="1" x14ac:dyDescent="0.25">
      <c r="B290" s="596"/>
      <c r="C290" s="536"/>
      <c r="D290" s="530"/>
      <c r="E290" s="523"/>
      <c r="F290" s="487" t="s">
        <v>1825</v>
      </c>
      <c r="G290" s="131" t="s">
        <v>1237</v>
      </c>
      <c r="H290" s="107" t="s">
        <v>1712</v>
      </c>
      <c r="I290" s="452" t="s">
        <v>1713</v>
      </c>
      <c r="J290" s="141" t="s">
        <v>397</v>
      </c>
      <c r="K290" s="141" t="s">
        <v>400</v>
      </c>
      <c r="L290" s="107" t="s">
        <v>1741</v>
      </c>
      <c r="M290" s="396" t="s">
        <v>15</v>
      </c>
      <c r="N290" s="262">
        <v>43153</v>
      </c>
      <c r="O290" s="262">
        <v>42885</v>
      </c>
      <c r="P290" s="262">
        <v>43614</v>
      </c>
      <c r="Q290" s="55">
        <v>211717.79</v>
      </c>
      <c r="R290" s="56">
        <v>0.45</v>
      </c>
      <c r="S290" s="55" t="s">
        <v>279</v>
      </c>
      <c r="T290" s="55">
        <v>95273.01</v>
      </c>
    </row>
    <row r="291" spans="2:20" s="1" customFormat="1" ht="119.25" customHeight="1" x14ac:dyDescent="0.25">
      <c r="B291" s="596"/>
      <c r="C291" s="536"/>
      <c r="D291" s="530"/>
      <c r="E291" s="523"/>
      <c r="F291" s="487" t="s">
        <v>1825</v>
      </c>
      <c r="G291" s="131" t="s">
        <v>2366</v>
      </c>
      <c r="H291" s="107" t="s">
        <v>1714</v>
      </c>
      <c r="I291" s="452" t="s">
        <v>1715</v>
      </c>
      <c r="J291" s="141" t="s">
        <v>397</v>
      </c>
      <c r="K291" s="141" t="s">
        <v>400</v>
      </c>
      <c r="L291" s="107" t="s">
        <v>1742</v>
      </c>
      <c r="M291" s="396" t="s">
        <v>13</v>
      </c>
      <c r="N291" s="262">
        <v>43153</v>
      </c>
      <c r="O291" s="262">
        <v>43145</v>
      </c>
      <c r="P291" s="262">
        <v>43874</v>
      </c>
      <c r="Q291" s="55">
        <v>213548.02</v>
      </c>
      <c r="R291" s="56">
        <v>0.45</v>
      </c>
      <c r="S291" s="55" t="s">
        <v>279</v>
      </c>
      <c r="T291" s="55">
        <v>96096.61</v>
      </c>
    </row>
    <row r="292" spans="2:20" s="1" customFormat="1" ht="149.25" customHeight="1" x14ac:dyDescent="0.25">
      <c r="B292" s="596"/>
      <c r="C292" s="536"/>
      <c r="D292" s="530"/>
      <c r="E292" s="523"/>
      <c r="F292" s="487" t="s">
        <v>1825</v>
      </c>
      <c r="G292" s="131" t="s">
        <v>2541</v>
      </c>
      <c r="H292" s="107" t="s">
        <v>1716</v>
      </c>
      <c r="I292" s="452" t="s">
        <v>1717</v>
      </c>
      <c r="J292" s="141" t="s">
        <v>397</v>
      </c>
      <c r="K292" s="141" t="s">
        <v>400</v>
      </c>
      <c r="L292" s="107" t="s">
        <v>1743</v>
      </c>
      <c r="M292" s="396" t="s">
        <v>1</v>
      </c>
      <c r="N292" s="262">
        <v>43153</v>
      </c>
      <c r="O292" s="262">
        <v>43313</v>
      </c>
      <c r="P292" s="262">
        <v>44043</v>
      </c>
      <c r="Q292" s="55">
        <v>244102.5</v>
      </c>
      <c r="R292" s="56">
        <v>0.45</v>
      </c>
      <c r="S292" s="55" t="s">
        <v>279</v>
      </c>
      <c r="T292" s="55">
        <v>109846.13</v>
      </c>
    </row>
    <row r="293" spans="2:20" s="1" customFormat="1" ht="90" customHeight="1" x14ac:dyDescent="0.25">
      <c r="B293" s="596"/>
      <c r="C293" s="536"/>
      <c r="D293" s="530"/>
      <c r="E293" s="523"/>
      <c r="F293" s="487" t="s">
        <v>1825</v>
      </c>
      <c r="G293" s="131" t="s">
        <v>1287</v>
      </c>
      <c r="H293" s="107" t="s">
        <v>1718</v>
      </c>
      <c r="I293" s="452" t="s">
        <v>1719</v>
      </c>
      <c r="J293" s="141" t="s">
        <v>397</v>
      </c>
      <c r="K293" s="141" t="s">
        <v>400</v>
      </c>
      <c r="L293" s="107" t="s">
        <v>1744</v>
      </c>
      <c r="M293" s="396" t="s">
        <v>21</v>
      </c>
      <c r="N293" s="262">
        <v>43153</v>
      </c>
      <c r="O293" s="262">
        <v>43204</v>
      </c>
      <c r="P293" s="262">
        <v>43933</v>
      </c>
      <c r="Q293" s="55">
        <v>71909</v>
      </c>
      <c r="R293" s="56">
        <v>0.45</v>
      </c>
      <c r="S293" s="55" t="s">
        <v>279</v>
      </c>
      <c r="T293" s="55">
        <v>32359.05</v>
      </c>
    </row>
    <row r="294" spans="2:20" s="1" customFormat="1" ht="137.25" customHeight="1" x14ac:dyDescent="0.25">
      <c r="B294" s="596"/>
      <c r="C294" s="536"/>
      <c r="D294" s="530"/>
      <c r="E294" s="523"/>
      <c r="F294" s="487" t="s">
        <v>1825</v>
      </c>
      <c r="G294" s="131" t="s">
        <v>2367</v>
      </c>
      <c r="H294" s="107" t="s">
        <v>1854</v>
      </c>
      <c r="I294" s="452" t="s">
        <v>1855</v>
      </c>
      <c r="J294" s="141" t="s">
        <v>397</v>
      </c>
      <c r="K294" s="141" t="s">
        <v>400</v>
      </c>
      <c r="L294" s="107" t="s">
        <v>1856</v>
      </c>
      <c r="M294" s="396" t="s">
        <v>1</v>
      </c>
      <c r="N294" s="262">
        <v>43153</v>
      </c>
      <c r="O294" s="262">
        <v>43145</v>
      </c>
      <c r="P294" s="262">
        <v>43874</v>
      </c>
      <c r="Q294" s="55">
        <v>206345.05</v>
      </c>
      <c r="R294" s="56">
        <v>0.45</v>
      </c>
      <c r="S294" s="55" t="s">
        <v>279</v>
      </c>
      <c r="T294" s="55">
        <v>92855.27</v>
      </c>
    </row>
    <row r="295" spans="2:20" s="1" customFormat="1" ht="147.75" customHeight="1" x14ac:dyDescent="0.25">
      <c r="B295" s="596"/>
      <c r="C295" s="536"/>
      <c r="D295" s="530"/>
      <c r="E295" s="523"/>
      <c r="F295" s="487" t="s">
        <v>1825</v>
      </c>
      <c r="G295" s="131" t="s">
        <v>2368</v>
      </c>
      <c r="H295" s="107" t="s">
        <v>1720</v>
      </c>
      <c r="I295" s="452" t="s">
        <v>1721</v>
      </c>
      <c r="J295" s="141" t="s">
        <v>397</v>
      </c>
      <c r="K295" s="141" t="s">
        <v>400</v>
      </c>
      <c r="L295" s="107" t="s">
        <v>1745</v>
      </c>
      <c r="M295" s="396" t="s">
        <v>1</v>
      </c>
      <c r="N295" s="262">
        <v>43153</v>
      </c>
      <c r="O295" s="262">
        <v>43145</v>
      </c>
      <c r="P295" s="262">
        <v>43874</v>
      </c>
      <c r="Q295" s="55">
        <v>112470.94</v>
      </c>
      <c r="R295" s="56">
        <v>0.45</v>
      </c>
      <c r="S295" s="55" t="s">
        <v>279</v>
      </c>
      <c r="T295" s="55">
        <v>50611.92</v>
      </c>
    </row>
    <row r="296" spans="2:20" s="1" customFormat="1" ht="155.25" customHeight="1" x14ac:dyDescent="0.25">
      <c r="B296" s="596"/>
      <c r="C296" s="536"/>
      <c r="D296" s="530"/>
      <c r="E296" s="523"/>
      <c r="F296" s="488" t="s">
        <v>1825</v>
      </c>
      <c r="G296" s="169" t="s">
        <v>2935</v>
      </c>
      <c r="H296" s="362" t="s">
        <v>2224</v>
      </c>
      <c r="I296" s="172" t="s">
        <v>2225</v>
      </c>
      <c r="J296" s="141" t="s">
        <v>397</v>
      </c>
      <c r="K296" s="141" t="s">
        <v>400</v>
      </c>
      <c r="L296" s="362" t="s">
        <v>2226</v>
      </c>
      <c r="M296" s="427" t="s">
        <v>33</v>
      </c>
      <c r="N296" s="262">
        <v>43349</v>
      </c>
      <c r="O296" s="262">
        <v>42932</v>
      </c>
      <c r="P296" s="262">
        <v>43661</v>
      </c>
      <c r="Q296" s="178">
        <v>143272.44</v>
      </c>
      <c r="R296" s="56">
        <v>0.45</v>
      </c>
      <c r="S296" s="55" t="s">
        <v>279</v>
      </c>
      <c r="T296" s="170">
        <v>64472.6</v>
      </c>
    </row>
    <row r="297" spans="2:20" s="1" customFormat="1" ht="153.75" customHeight="1" x14ac:dyDescent="0.25">
      <c r="B297" s="596"/>
      <c r="C297" s="536"/>
      <c r="D297" s="530"/>
      <c r="E297" s="523"/>
      <c r="F297" s="487" t="s">
        <v>1825</v>
      </c>
      <c r="G297" s="131" t="s">
        <v>2542</v>
      </c>
      <c r="H297" s="107" t="s">
        <v>1722</v>
      </c>
      <c r="I297" s="452" t="s">
        <v>1723</v>
      </c>
      <c r="J297" s="141" t="s">
        <v>397</v>
      </c>
      <c r="K297" s="141" t="s">
        <v>400</v>
      </c>
      <c r="L297" s="107" t="s">
        <v>1746</v>
      </c>
      <c r="M297" s="396" t="s">
        <v>25</v>
      </c>
      <c r="N297" s="262">
        <v>43153</v>
      </c>
      <c r="O297" s="262">
        <v>43297</v>
      </c>
      <c r="P297" s="262">
        <v>44027</v>
      </c>
      <c r="Q297" s="55">
        <v>427405</v>
      </c>
      <c r="R297" s="56">
        <v>0.45</v>
      </c>
      <c r="S297" s="55" t="s">
        <v>279</v>
      </c>
      <c r="T297" s="55">
        <v>192332.25</v>
      </c>
    </row>
    <row r="298" spans="2:20" s="1" customFormat="1" ht="147" customHeight="1" x14ac:dyDescent="0.25">
      <c r="B298" s="596"/>
      <c r="C298" s="536"/>
      <c r="D298" s="530"/>
      <c r="E298" s="523"/>
      <c r="F298" s="487" t="s">
        <v>1825</v>
      </c>
      <c r="G298" s="131" t="s">
        <v>2543</v>
      </c>
      <c r="H298" s="107" t="s">
        <v>1724</v>
      </c>
      <c r="I298" s="452" t="s">
        <v>1725</v>
      </c>
      <c r="J298" s="141" t="s">
        <v>397</v>
      </c>
      <c r="K298" s="141" t="s">
        <v>400</v>
      </c>
      <c r="L298" s="107" t="s">
        <v>1747</v>
      </c>
      <c r="M298" s="396" t="s">
        <v>33</v>
      </c>
      <c r="N298" s="262">
        <v>43153</v>
      </c>
      <c r="O298" s="262">
        <v>43040</v>
      </c>
      <c r="P298" s="262">
        <v>43769</v>
      </c>
      <c r="Q298" s="55">
        <v>509907</v>
      </c>
      <c r="R298" s="56">
        <v>0.45</v>
      </c>
      <c r="S298" s="55" t="s">
        <v>279</v>
      </c>
      <c r="T298" s="55">
        <v>229458.15</v>
      </c>
    </row>
    <row r="299" spans="2:20" s="1" customFormat="1" ht="90" customHeight="1" x14ac:dyDescent="0.25">
      <c r="B299" s="596"/>
      <c r="C299" s="536"/>
      <c r="D299" s="530"/>
      <c r="E299" s="523"/>
      <c r="F299" s="488" t="s">
        <v>1825</v>
      </c>
      <c r="G299" s="169" t="s">
        <v>1312</v>
      </c>
      <c r="H299" s="362" t="s">
        <v>2227</v>
      </c>
      <c r="I299" s="172" t="s">
        <v>2228</v>
      </c>
      <c r="J299" s="141" t="s">
        <v>397</v>
      </c>
      <c r="K299" s="141" t="s">
        <v>400</v>
      </c>
      <c r="L299" s="362" t="s">
        <v>2229</v>
      </c>
      <c r="M299" s="427" t="s">
        <v>1</v>
      </c>
      <c r="N299" s="262">
        <v>43353</v>
      </c>
      <c r="O299" s="262">
        <v>43497</v>
      </c>
      <c r="P299" s="262">
        <v>44226</v>
      </c>
      <c r="Q299" s="178">
        <v>244285</v>
      </c>
      <c r="R299" s="171">
        <v>0.45</v>
      </c>
      <c r="S299" s="172" t="s">
        <v>279</v>
      </c>
      <c r="T299" s="170">
        <v>109928.25</v>
      </c>
    </row>
    <row r="300" spans="2:20" s="1" customFormat="1" ht="132" customHeight="1" x14ac:dyDescent="0.25">
      <c r="B300" s="596"/>
      <c r="C300" s="536"/>
      <c r="D300" s="530"/>
      <c r="E300" s="523"/>
      <c r="F300" s="487" t="s">
        <v>1825</v>
      </c>
      <c r="G300" s="131" t="s">
        <v>2544</v>
      </c>
      <c r="H300" s="107" t="s">
        <v>1726</v>
      </c>
      <c r="I300" s="452" t="s">
        <v>1727</v>
      </c>
      <c r="J300" s="141" t="s">
        <v>397</v>
      </c>
      <c r="K300" s="141" t="s">
        <v>400</v>
      </c>
      <c r="L300" s="107" t="s">
        <v>1748</v>
      </c>
      <c r="M300" s="396" t="s">
        <v>1</v>
      </c>
      <c r="N300" s="262">
        <v>43153</v>
      </c>
      <c r="O300" s="262">
        <v>43191</v>
      </c>
      <c r="P300" s="262">
        <v>43921</v>
      </c>
      <c r="Q300" s="55">
        <v>190502.5</v>
      </c>
      <c r="R300" s="56">
        <v>0.45</v>
      </c>
      <c r="S300" s="55" t="s">
        <v>279</v>
      </c>
      <c r="T300" s="55">
        <v>85726.13</v>
      </c>
    </row>
    <row r="301" spans="2:20" s="1" customFormat="1" ht="132" customHeight="1" x14ac:dyDescent="0.25">
      <c r="B301" s="596"/>
      <c r="C301" s="536"/>
      <c r="D301" s="530"/>
      <c r="E301" s="523"/>
      <c r="F301" s="487" t="s">
        <v>1825</v>
      </c>
      <c r="G301" s="131" t="s">
        <v>2504</v>
      </c>
      <c r="H301" s="107" t="s">
        <v>1859</v>
      </c>
      <c r="I301" s="452" t="s">
        <v>1857</v>
      </c>
      <c r="J301" s="141" t="s">
        <v>397</v>
      </c>
      <c r="K301" s="141" t="s">
        <v>400</v>
      </c>
      <c r="L301" s="107" t="s">
        <v>1858</v>
      </c>
      <c r="M301" s="396" t="s">
        <v>69</v>
      </c>
      <c r="N301" s="262">
        <v>43153</v>
      </c>
      <c r="O301" s="262">
        <v>43191</v>
      </c>
      <c r="P301" s="262">
        <v>43920</v>
      </c>
      <c r="Q301" s="55">
        <v>259552.5</v>
      </c>
      <c r="R301" s="56">
        <v>0.45</v>
      </c>
      <c r="S301" s="55" t="s">
        <v>279</v>
      </c>
      <c r="T301" s="55">
        <v>116798.63</v>
      </c>
    </row>
    <row r="302" spans="2:20" s="1" customFormat="1" ht="90" customHeight="1" x14ac:dyDescent="0.25">
      <c r="B302" s="596"/>
      <c r="C302" s="536"/>
      <c r="D302" s="530"/>
      <c r="E302" s="523"/>
      <c r="F302" s="487" t="s">
        <v>1825</v>
      </c>
      <c r="G302" s="131" t="s">
        <v>1288</v>
      </c>
      <c r="H302" s="107" t="s">
        <v>1728</v>
      </c>
      <c r="I302" s="452" t="s">
        <v>1729</v>
      </c>
      <c r="J302" s="141" t="s">
        <v>397</v>
      </c>
      <c r="K302" s="141" t="s">
        <v>400</v>
      </c>
      <c r="L302" s="107" t="s">
        <v>1749</v>
      </c>
      <c r="M302" s="396" t="s">
        <v>1</v>
      </c>
      <c r="N302" s="262">
        <v>43153</v>
      </c>
      <c r="O302" s="262">
        <v>43191</v>
      </c>
      <c r="P302" s="262">
        <v>43920</v>
      </c>
      <c r="Q302" s="55">
        <v>345305</v>
      </c>
      <c r="R302" s="56">
        <v>0.45</v>
      </c>
      <c r="S302" s="55" t="s">
        <v>279</v>
      </c>
      <c r="T302" s="55">
        <v>155387.25</v>
      </c>
    </row>
    <row r="303" spans="2:20" s="1" customFormat="1" ht="130.5" customHeight="1" x14ac:dyDescent="0.25">
      <c r="B303" s="596"/>
      <c r="C303" s="536"/>
      <c r="D303" s="530"/>
      <c r="E303" s="523"/>
      <c r="F303" s="487" t="s">
        <v>1825</v>
      </c>
      <c r="G303" s="131" t="s">
        <v>2370</v>
      </c>
      <c r="H303" s="107" t="s">
        <v>1730</v>
      </c>
      <c r="I303" s="452" t="s">
        <v>1731</v>
      </c>
      <c r="J303" s="141" t="s">
        <v>397</v>
      </c>
      <c r="K303" s="141" t="s">
        <v>400</v>
      </c>
      <c r="L303" s="107" t="s">
        <v>1750</v>
      </c>
      <c r="M303" s="396" t="s">
        <v>69</v>
      </c>
      <c r="N303" s="262">
        <v>43153</v>
      </c>
      <c r="O303" s="262">
        <v>43207</v>
      </c>
      <c r="P303" s="262">
        <v>43936</v>
      </c>
      <c r="Q303" s="55">
        <v>102275</v>
      </c>
      <c r="R303" s="56">
        <v>0.45</v>
      </c>
      <c r="S303" s="55" t="s">
        <v>279</v>
      </c>
      <c r="T303" s="55">
        <v>46023.75</v>
      </c>
    </row>
    <row r="304" spans="2:20" s="1" customFormat="1" ht="130.5" customHeight="1" x14ac:dyDescent="0.25">
      <c r="B304" s="596"/>
      <c r="C304" s="536"/>
      <c r="D304" s="530"/>
      <c r="E304" s="523"/>
      <c r="F304" s="487" t="s">
        <v>1825</v>
      </c>
      <c r="G304" s="131" t="s">
        <v>2545</v>
      </c>
      <c r="H304" s="107" t="s">
        <v>1732</v>
      </c>
      <c r="I304" s="452" t="s">
        <v>1733</v>
      </c>
      <c r="J304" s="141" t="s">
        <v>397</v>
      </c>
      <c r="K304" s="141" t="s">
        <v>400</v>
      </c>
      <c r="L304" s="107" t="s">
        <v>1751</v>
      </c>
      <c r="M304" s="396" t="s">
        <v>33</v>
      </c>
      <c r="N304" s="262">
        <v>43153</v>
      </c>
      <c r="O304" s="262">
        <v>43222</v>
      </c>
      <c r="P304" s="262">
        <v>43952</v>
      </c>
      <c r="Q304" s="55">
        <v>322802.5</v>
      </c>
      <c r="R304" s="56">
        <v>0.45</v>
      </c>
      <c r="S304" s="55" t="s">
        <v>279</v>
      </c>
      <c r="T304" s="55">
        <v>145261.13</v>
      </c>
    </row>
    <row r="305" spans="2:20" s="1" customFormat="1" ht="130.5" customHeight="1" x14ac:dyDescent="0.25">
      <c r="B305" s="596"/>
      <c r="C305" s="536"/>
      <c r="D305" s="530"/>
      <c r="E305" s="523"/>
      <c r="F305" s="487" t="s">
        <v>1825</v>
      </c>
      <c r="G305" s="131" t="s">
        <v>2371</v>
      </c>
      <c r="H305" s="107" t="s">
        <v>1734</v>
      </c>
      <c r="I305" s="452" t="s">
        <v>1735</v>
      </c>
      <c r="J305" s="141" t="s">
        <v>397</v>
      </c>
      <c r="K305" s="141" t="s">
        <v>400</v>
      </c>
      <c r="L305" s="107" t="s">
        <v>1752</v>
      </c>
      <c r="M305" s="396" t="s">
        <v>25</v>
      </c>
      <c r="N305" s="262">
        <v>43153</v>
      </c>
      <c r="O305" s="262">
        <v>43185</v>
      </c>
      <c r="P305" s="262">
        <v>43913</v>
      </c>
      <c r="Q305" s="55">
        <v>276970</v>
      </c>
      <c r="R305" s="56">
        <v>0.45</v>
      </c>
      <c r="S305" s="55" t="s">
        <v>279</v>
      </c>
      <c r="T305" s="55">
        <v>124636.5</v>
      </c>
    </row>
    <row r="306" spans="2:20" s="1" customFormat="1" ht="130.5" customHeight="1" x14ac:dyDescent="0.25">
      <c r="B306" s="596"/>
      <c r="C306" s="536"/>
      <c r="D306" s="530"/>
      <c r="E306" s="523"/>
      <c r="F306" s="487" t="s">
        <v>1825</v>
      </c>
      <c r="G306" s="131" t="s">
        <v>2372</v>
      </c>
      <c r="H306" s="107" t="s">
        <v>1736</v>
      </c>
      <c r="I306" s="452" t="s">
        <v>1737</v>
      </c>
      <c r="J306" s="141" t="s">
        <v>397</v>
      </c>
      <c r="K306" s="141" t="s">
        <v>400</v>
      </c>
      <c r="L306" s="107" t="s">
        <v>1753</v>
      </c>
      <c r="M306" s="396" t="s">
        <v>33</v>
      </c>
      <c r="N306" s="262">
        <v>43153</v>
      </c>
      <c r="O306" s="262">
        <v>43174</v>
      </c>
      <c r="P306" s="262">
        <v>43903</v>
      </c>
      <c r="Q306" s="55">
        <v>1037205</v>
      </c>
      <c r="R306" s="56">
        <v>0.45</v>
      </c>
      <c r="S306" s="55" t="s">
        <v>279</v>
      </c>
      <c r="T306" s="55">
        <v>466742.25</v>
      </c>
    </row>
    <row r="307" spans="2:20" s="1" customFormat="1" ht="90" customHeight="1" x14ac:dyDescent="0.25">
      <c r="B307" s="596"/>
      <c r="C307" s="536"/>
      <c r="D307" s="530"/>
      <c r="E307" s="523"/>
      <c r="F307" s="487" t="s">
        <v>1825</v>
      </c>
      <c r="G307" s="131" t="s">
        <v>2546</v>
      </c>
      <c r="H307" s="107" t="s">
        <v>1738</v>
      </c>
      <c r="I307" s="452" t="s">
        <v>1739</v>
      </c>
      <c r="J307" s="141" t="s">
        <v>397</v>
      </c>
      <c r="K307" s="141" t="s">
        <v>400</v>
      </c>
      <c r="L307" s="107" t="s">
        <v>1754</v>
      </c>
      <c r="M307" s="396" t="s">
        <v>25</v>
      </c>
      <c r="N307" s="262">
        <v>43153</v>
      </c>
      <c r="O307" s="262">
        <v>43160</v>
      </c>
      <c r="P307" s="262">
        <v>43889</v>
      </c>
      <c r="Q307" s="55">
        <v>279624.68</v>
      </c>
      <c r="R307" s="56">
        <v>0.45</v>
      </c>
      <c r="S307" s="55" t="s">
        <v>279</v>
      </c>
      <c r="T307" s="55">
        <v>125831.11</v>
      </c>
    </row>
    <row r="308" spans="2:20" s="1" customFormat="1" ht="169.5" customHeight="1" x14ac:dyDescent="0.25">
      <c r="B308" s="596"/>
      <c r="C308" s="536"/>
      <c r="D308" s="530"/>
      <c r="E308" s="523"/>
      <c r="F308" s="331" t="s">
        <v>1624</v>
      </c>
      <c r="G308" s="131" t="s">
        <v>2500</v>
      </c>
      <c r="H308" s="107" t="s">
        <v>1625</v>
      </c>
      <c r="I308" s="447" t="s">
        <v>1617</v>
      </c>
      <c r="J308" s="141" t="s">
        <v>397</v>
      </c>
      <c r="K308" s="141" t="s">
        <v>400</v>
      </c>
      <c r="L308" s="107" t="s">
        <v>1632</v>
      </c>
      <c r="M308" s="396" t="s">
        <v>4</v>
      </c>
      <c r="N308" s="262">
        <v>43105</v>
      </c>
      <c r="O308" s="262">
        <v>43146</v>
      </c>
      <c r="P308" s="262">
        <v>43510</v>
      </c>
      <c r="Q308" s="55">
        <v>10000</v>
      </c>
      <c r="R308" s="56">
        <v>0.75</v>
      </c>
      <c r="S308" s="55" t="s">
        <v>279</v>
      </c>
      <c r="T308" s="55">
        <v>7500</v>
      </c>
    </row>
    <row r="309" spans="2:20" s="1" customFormat="1" ht="169.5" customHeight="1" x14ac:dyDescent="0.25">
      <c r="B309" s="596"/>
      <c r="C309" s="536"/>
      <c r="D309" s="530"/>
      <c r="E309" s="523"/>
      <c r="F309" s="331" t="s">
        <v>1624</v>
      </c>
      <c r="G309" s="131" t="s">
        <v>2373</v>
      </c>
      <c r="H309" s="107" t="s">
        <v>1626</v>
      </c>
      <c r="I309" s="447" t="s">
        <v>1618</v>
      </c>
      <c r="J309" s="141" t="s">
        <v>397</v>
      </c>
      <c r="K309" s="141" t="s">
        <v>400</v>
      </c>
      <c r="L309" s="107" t="s">
        <v>1633</v>
      </c>
      <c r="M309" s="396" t="s">
        <v>33</v>
      </c>
      <c r="N309" s="262">
        <v>43105</v>
      </c>
      <c r="O309" s="262">
        <v>43134</v>
      </c>
      <c r="P309" s="262">
        <v>43498</v>
      </c>
      <c r="Q309" s="55">
        <v>13333</v>
      </c>
      <c r="R309" s="56">
        <v>0.75</v>
      </c>
      <c r="S309" s="55" t="s">
        <v>279</v>
      </c>
      <c r="T309" s="55">
        <v>9999.75</v>
      </c>
    </row>
    <row r="310" spans="2:20" s="1" customFormat="1" ht="90" customHeight="1" x14ac:dyDescent="0.25">
      <c r="B310" s="596"/>
      <c r="C310" s="536"/>
      <c r="D310" s="530"/>
      <c r="E310" s="523"/>
      <c r="F310" s="331" t="s">
        <v>1624</v>
      </c>
      <c r="G310" s="131" t="s">
        <v>2374</v>
      </c>
      <c r="H310" s="107" t="s">
        <v>1627</v>
      </c>
      <c r="I310" s="447" t="s">
        <v>1619</v>
      </c>
      <c r="J310" s="141" t="s">
        <v>397</v>
      </c>
      <c r="K310" s="141" t="s">
        <v>400</v>
      </c>
      <c r="L310" s="107" t="s">
        <v>1634</v>
      </c>
      <c r="M310" s="396" t="s">
        <v>15</v>
      </c>
      <c r="N310" s="262">
        <v>43105</v>
      </c>
      <c r="O310" s="262">
        <v>43265</v>
      </c>
      <c r="P310" s="262">
        <v>43629</v>
      </c>
      <c r="Q310" s="55">
        <v>13333</v>
      </c>
      <c r="R310" s="56">
        <v>0.75</v>
      </c>
      <c r="S310" s="55" t="s">
        <v>279</v>
      </c>
      <c r="T310" s="55">
        <v>9999.75</v>
      </c>
    </row>
    <row r="311" spans="2:20" s="1" customFormat="1" ht="120.75" customHeight="1" x14ac:dyDescent="0.25">
      <c r="B311" s="596"/>
      <c r="C311" s="536"/>
      <c r="D311" s="530"/>
      <c r="E311" s="523"/>
      <c r="F311" s="331" t="s">
        <v>1624</v>
      </c>
      <c r="G311" s="131" t="s">
        <v>2375</v>
      </c>
      <c r="H311" s="107" t="s">
        <v>1628</v>
      </c>
      <c r="I311" s="447" t="s">
        <v>1620</v>
      </c>
      <c r="J311" s="141" t="s">
        <v>397</v>
      </c>
      <c r="K311" s="141" t="s">
        <v>400</v>
      </c>
      <c r="L311" s="107" t="s">
        <v>1635</v>
      </c>
      <c r="M311" s="396" t="s">
        <v>25</v>
      </c>
      <c r="N311" s="262">
        <v>43105</v>
      </c>
      <c r="O311" s="262">
        <v>43151</v>
      </c>
      <c r="P311" s="262">
        <v>43515</v>
      </c>
      <c r="Q311" s="55">
        <v>5000</v>
      </c>
      <c r="R311" s="56">
        <v>0.75</v>
      </c>
      <c r="S311" s="55" t="s">
        <v>279</v>
      </c>
      <c r="T311" s="55">
        <v>3750</v>
      </c>
    </row>
    <row r="312" spans="2:20" s="1" customFormat="1" ht="120.75" customHeight="1" x14ac:dyDescent="0.25">
      <c r="B312" s="596"/>
      <c r="C312" s="536"/>
      <c r="D312" s="530"/>
      <c r="E312" s="523"/>
      <c r="F312" s="331" t="s">
        <v>1624</v>
      </c>
      <c r="G312" s="131" t="s">
        <v>2376</v>
      </c>
      <c r="H312" s="107" t="s">
        <v>1629</v>
      </c>
      <c r="I312" s="447" t="s">
        <v>1621</v>
      </c>
      <c r="J312" s="141" t="s">
        <v>397</v>
      </c>
      <c r="K312" s="141" t="s">
        <v>400</v>
      </c>
      <c r="L312" s="107" t="s">
        <v>1636</v>
      </c>
      <c r="M312" s="396" t="s">
        <v>25</v>
      </c>
      <c r="N312" s="262">
        <v>43105</v>
      </c>
      <c r="O312" s="262">
        <v>43153</v>
      </c>
      <c r="P312" s="262">
        <v>43517</v>
      </c>
      <c r="Q312" s="55">
        <v>13333.33</v>
      </c>
      <c r="R312" s="56">
        <v>0.75</v>
      </c>
      <c r="S312" s="55" t="s">
        <v>279</v>
      </c>
      <c r="T312" s="55">
        <v>10000</v>
      </c>
    </row>
    <row r="313" spans="2:20" s="1" customFormat="1" ht="90" customHeight="1" x14ac:dyDescent="0.25">
      <c r="B313" s="596"/>
      <c r="C313" s="536"/>
      <c r="D313" s="530"/>
      <c r="E313" s="523"/>
      <c r="F313" s="331" t="s">
        <v>1624</v>
      </c>
      <c r="G313" s="131" t="s">
        <v>2547</v>
      </c>
      <c r="H313" s="107" t="s">
        <v>1630</v>
      </c>
      <c r="I313" s="447" t="s">
        <v>1622</v>
      </c>
      <c r="J313" s="141" t="s">
        <v>397</v>
      </c>
      <c r="K313" s="141" t="s">
        <v>400</v>
      </c>
      <c r="L313" s="107" t="s">
        <v>1637</v>
      </c>
      <c r="M313" s="396" t="s">
        <v>13</v>
      </c>
      <c r="N313" s="262">
        <v>43105</v>
      </c>
      <c r="O313" s="262">
        <v>43151</v>
      </c>
      <c r="P313" s="262">
        <v>43515</v>
      </c>
      <c r="Q313" s="55">
        <v>13333</v>
      </c>
      <c r="R313" s="56">
        <v>0.75</v>
      </c>
      <c r="S313" s="55" t="s">
        <v>279</v>
      </c>
      <c r="T313" s="55">
        <v>9999.75</v>
      </c>
    </row>
    <row r="314" spans="2:20" s="1" customFormat="1" ht="155.25" customHeight="1" x14ac:dyDescent="0.25">
      <c r="B314" s="596"/>
      <c r="C314" s="536"/>
      <c r="D314" s="530"/>
      <c r="E314" s="523"/>
      <c r="F314" s="333" t="s">
        <v>1624</v>
      </c>
      <c r="G314" s="132" t="s">
        <v>2377</v>
      </c>
      <c r="H314" s="70" t="s">
        <v>1631</v>
      </c>
      <c r="I314" s="450" t="s">
        <v>1623</v>
      </c>
      <c r="J314" s="142" t="s">
        <v>397</v>
      </c>
      <c r="K314" s="142" t="s">
        <v>400</v>
      </c>
      <c r="L314" s="70" t="s">
        <v>1638</v>
      </c>
      <c r="M314" s="426" t="s">
        <v>21</v>
      </c>
      <c r="N314" s="262">
        <v>43105</v>
      </c>
      <c r="O314" s="262">
        <v>43151</v>
      </c>
      <c r="P314" s="262">
        <v>43515</v>
      </c>
      <c r="Q314" s="55">
        <v>5000</v>
      </c>
      <c r="R314" s="68">
        <v>0.75</v>
      </c>
      <c r="S314" s="67" t="s">
        <v>279</v>
      </c>
      <c r="T314" s="67">
        <v>3750</v>
      </c>
    </row>
    <row r="315" spans="2:20" s="1" customFormat="1" ht="155.25" customHeight="1" x14ac:dyDescent="0.25">
      <c r="B315" s="596"/>
      <c r="C315" s="536"/>
      <c r="D315" s="530"/>
      <c r="E315" s="523"/>
      <c r="F315" s="333" t="s">
        <v>2293</v>
      </c>
      <c r="G315" s="132" t="s">
        <v>2352</v>
      </c>
      <c r="H315" s="70" t="s">
        <v>2318</v>
      </c>
      <c r="I315" s="450" t="s">
        <v>2314</v>
      </c>
      <c r="J315" s="142" t="s">
        <v>397</v>
      </c>
      <c r="K315" s="142" t="s">
        <v>400</v>
      </c>
      <c r="L315" s="70" t="s">
        <v>2319</v>
      </c>
      <c r="M315" s="426" t="s">
        <v>375</v>
      </c>
      <c r="N315" s="262">
        <v>43398</v>
      </c>
      <c r="O315" s="262">
        <v>43252</v>
      </c>
      <c r="P315" s="262">
        <v>43830</v>
      </c>
      <c r="Q315" s="55">
        <v>62316.78</v>
      </c>
      <c r="R315" s="68">
        <v>0.54349999999999998</v>
      </c>
      <c r="S315" s="67" t="s">
        <v>279</v>
      </c>
      <c r="T315" s="67">
        <v>33866.79</v>
      </c>
    </row>
    <row r="316" spans="2:20" s="1" customFormat="1" ht="155.25" customHeight="1" x14ac:dyDescent="0.25">
      <c r="B316" s="596"/>
      <c r="C316" s="536"/>
      <c r="D316" s="530"/>
      <c r="E316" s="523"/>
      <c r="F316" s="333" t="s">
        <v>2293</v>
      </c>
      <c r="G316" s="132" t="s">
        <v>2378</v>
      </c>
      <c r="H316" s="70" t="s">
        <v>2320</v>
      </c>
      <c r="I316" s="450" t="s">
        <v>2315</v>
      </c>
      <c r="J316" s="142" t="s">
        <v>397</v>
      </c>
      <c r="K316" s="142" t="s">
        <v>400</v>
      </c>
      <c r="L316" s="70" t="s">
        <v>2321</v>
      </c>
      <c r="M316" s="426" t="s">
        <v>375</v>
      </c>
      <c r="N316" s="262">
        <v>43398</v>
      </c>
      <c r="O316" s="262">
        <v>43313</v>
      </c>
      <c r="P316" s="262">
        <v>44043</v>
      </c>
      <c r="Q316" s="55">
        <v>111569.7</v>
      </c>
      <c r="R316" s="68">
        <v>0.54459999999999997</v>
      </c>
      <c r="S316" s="67" t="s">
        <v>279</v>
      </c>
      <c r="T316" s="67">
        <v>60763.93</v>
      </c>
    </row>
    <row r="317" spans="2:20" s="1" customFormat="1" ht="155.25" customHeight="1" x14ac:dyDescent="0.25">
      <c r="B317" s="596"/>
      <c r="C317" s="536"/>
      <c r="D317" s="530"/>
      <c r="E317" s="523"/>
      <c r="F317" s="333" t="s">
        <v>2293</v>
      </c>
      <c r="G317" s="132" t="s">
        <v>2379</v>
      </c>
      <c r="H317" s="70" t="s">
        <v>1400</v>
      </c>
      <c r="I317" s="450" t="s">
        <v>2316</v>
      </c>
      <c r="J317" s="142" t="s">
        <v>397</v>
      </c>
      <c r="K317" s="142" t="s">
        <v>400</v>
      </c>
      <c r="L317" s="70" t="s">
        <v>2322</v>
      </c>
      <c r="M317" s="426" t="s">
        <v>375</v>
      </c>
      <c r="N317" s="262">
        <v>43398</v>
      </c>
      <c r="O317" s="262">
        <v>43405</v>
      </c>
      <c r="P317" s="262">
        <v>43830</v>
      </c>
      <c r="Q317" s="55">
        <v>8671.5400000000009</v>
      </c>
      <c r="R317" s="68">
        <v>0.55010000000000003</v>
      </c>
      <c r="S317" s="67" t="s">
        <v>279</v>
      </c>
      <c r="T317" s="67">
        <v>4770.21</v>
      </c>
    </row>
    <row r="318" spans="2:20" s="1" customFormat="1" ht="155.25" customHeight="1" x14ac:dyDescent="0.25">
      <c r="B318" s="596"/>
      <c r="C318" s="536"/>
      <c r="D318" s="530"/>
      <c r="E318" s="523"/>
      <c r="F318" s="333" t="s">
        <v>2293</v>
      </c>
      <c r="G318" s="132" t="s">
        <v>2380</v>
      </c>
      <c r="H318" s="70" t="s">
        <v>2323</v>
      </c>
      <c r="I318" s="450" t="s">
        <v>2317</v>
      </c>
      <c r="J318" s="142" t="s">
        <v>397</v>
      </c>
      <c r="K318" s="142" t="s">
        <v>400</v>
      </c>
      <c r="L318" s="70" t="s">
        <v>2324</v>
      </c>
      <c r="M318" s="426" t="s">
        <v>375</v>
      </c>
      <c r="N318" s="262">
        <v>43398</v>
      </c>
      <c r="O318" s="262">
        <v>43464</v>
      </c>
      <c r="P318" s="262">
        <v>44190</v>
      </c>
      <c r="Q318" s="55">
        <v>123414.48</v>
      </c>
      <c r="R318" s="68">
        <v>0.53439999999999999</v>
      </c>
      <c r="S318" s="67" t="s">
        <v>279</v>
      </c>
      <c r="T318" s="67">
        <v>65957.490000000005</v>
      </c>
    </row>
    <row r="319" spans="2:20" s="1" customFormat="1" ht="141" customHeight="1" x14ac:dyDescent="0.25">
      <c r="B319" s="596"/>
      <c r="C319" s="536"/>
      <c r="D319" s="530"/>
      <c r="E319" s="523"/>
      <c r="F319" s="333" t="s">
        <v>2293</v>
      </c>
      <c r="G319" s="132" t="s">
        <v>2353</v>
      </c>
      <c r="H319" s="70" t="s">
        <v>2294</v>
      </c>
      <c r="I319" s="450" t="s">
        <v>2295</v>
      </c>
      <c r="J319" s="254" t="s">
        <v>397</v>
      </c>
      <c r="K319" s="254" t="s">
        <v>400</v>
      </c>
      <c r="L319" s="70" t="s">
        <v>2296</v>
      </c>
      <c r="M319" s="426" t="s">
        <v>375</v>
      </c>
      <c r="N319" s="262">
        <v>43385</v>
      </c>
      <c r="O319" s="262">
        <v>43132</v>
      </c>
      <c r="P319" s="262">
        <v>43830</v>
      </c>
      <c r="Q319" s="55">
        <v>917636.94</v>
      </c>
      <c r="R319" s="68">
        <v>0.54390000000000005</v>
      </c>
      <c r="S319" s="67" t="s">
        <v>279</v>
      </c>
      <c r="T319" s="67">
        <v>499081.4</v>
      </c>
    </row>
    <row r="320" spans="2:20" s="1" customFormat="1" ht="141" customHeight="1" x14ac:dyDescent="0.25">
      <c r="B320" s="596"/>
      <c r="C320" s="536"/>
      <c r="D320" s="530"/>
      <c r="E320" s="523"/>
      <c r="F320" s="331" t="s">
        <v>2791</v>
      </c>
      <c r="G320" s="258" t="s">
        <v>2907</v>
      </c>
      <c r="H320" s="376" t="s">
        <v>2792</v>
      </c>
      <c r="I320" s="467" t="s">
        <v>2784</v>
      </c>
      <c r="J320" s="255" t="s">
        <v>397</v>
      </c>
      <c r="K320" s="255" t="s">
        <v>400</v>
      </c>
      <c r="L320" s="376" t="s">
        <v>2794</v>
      </c>
      <c r="M320" s="433" t="s">
        <v>21</v>
      </c>
      <c r="N320" s="262">
        <v>43546</v>
      </c>
      <c r="O320" s="262">
        <v>43374</v>
      </c>
      <c r="P320" s="262">
        <v>44104</v>
      </c>
      <c r="Q320" s="55">
        <v>435842.5</v>
      </c>
      <c r="R320" s="56">
        <v>0.45</v>
      </c>
      <c r="S320" s="55" t="s">
        <v>279</v>
      </c>
      <c r="T320" s="55">
        <v>196129.13</v>
      </c>
    </row>
    <row r="321" spans="2:20" s="1" customFormat="1" ht="141" customHeight="1" x14ac:dyDescent="0.25">
      <c r="B321" s="596"/>
      <c r="C321" s="536"/>
      <c r="D321" s="530"/>
      <c r="E321" s="523"/>
      <c r="F321" s="333" t="s">
        <v>2791</v>
      </c>
      <c r="G321" s="489" t="s">
        <v>2908</v>
      </c>
      <c r="H321" s="490" t="s">
        <v>2793</v>
      </c>
      <c r="I321" s="491" t="s">
        <v>2785</v>
      </c>
      <c r="J321" s="255" t="s">
        <v>397</v>
      </c>
      <c r="K321" s="255" t="s">
        <v>400</v>
      </c>
      <c r="L321" s="490" t="s">
        <v>2795</v>
      </c>
      <c r="M321" s="492" t="s">
        <v>33</v>
      </c>
      <c r="N321" s="294">
        <v>43546</v>
      </c>
      <c r="O321" s="294">
        <v>43479</v>
      </c>
      <c r="P321" s="294">
        <v>44209</v>
      </c>
      <c r="Q321" s="67">
        <v>500495</v>
      </c>
      <c r="R321" s="68">
        <v>0.45</v>
      </c>
      <c r="S321" s="67" t="s">
        <v>279</v>
      </c>
      <c r="T321" s="67">
        <v>225222.75</v>
      </c>
    </row>
    <row r="322" spans="2:20" s="1" customFormat="1" ht="141" customHeight="1" x14ac:dyDescent="0.25">
      <c r="B322" s="596"/>
      <c r="C322" s="536"/>
      <c r="D322" s="530"/>
      <c r="E322" s="523"/>
      <c r="F322" s="461" t="s">
        <v>2791</v>
      </c>
      <c r="G322" s="131" t="s">
        <v>2517</v>
      </c>
      <c r="H322" s="493" t="s">
        <v>2964</v>
      </c>
      <c r="I322" s="467" t="s">
        <v>2965</v>
      </c>
      <c r="J322" s="461" t="s">
        <v>397</v>
      </c>
      <c r="K322" s="461" t="s">
        <v>400</v>
      </c>
      <c r="L322" s="493" t="s">
        <v>2968</v>
      </c>
      <c r="M322" s="494" t="s">
        <v>21</v>
      </c>
      <c r="N322" s="262">
        <v>43602</v>
      </c>
      <c r="O322" s="262">
        <v>43405</v>
      </c>
      <c r="P322" s="262">
        <v>44135</v>
      </c>
      <c r="Q322" s="55">
        <v>162520</v>
      </c>
      <c r="R322" s="56">
        <v>0.45</v>
      </c>
      <c r="S322" s="67" t="s">
        <v>279</v>
      </c>
      <c r="T322" s="55">
        <v>73134</v>
      </c>
    </row>
    <row r="323" spans="2:20" s="1" customFormat="1" ht="131.25" customHeight="1" thickBot="1" x14ac:dyDescent="0.3">
      <c r="B323" s="596"/>
      <c r="C323" s="536"/>
      <c r="D323" s="530"/>
      <c r="E323" s="524"/>
      <c r="F323" s="462" t="s">
        <v>2791</v>
      </c>
      <c r="G323" s="181" t="s">
        <v>2963</v>
      </c>
      <c r="H323" s="495" t="s">
        <v>2966</v>
      </c>
      <c r="I323" s="468" t="s">
        <v>2967</v>
      </c>
      <c r="J323" s="462" t="s">
        <v>397</v>
      </c>
      <c r="K323" s="462" t="s">
        <v>400</v>
      </c>
      <c r="L323" s="495" t="s">
        <v>2969</v>
      </c>
      <c r="M323" s="496" t="s">
        <v>1</v>
      </c>
      <c r="N323" s="263">
        <v>43602</v>
      </c>
      <c r="O323" s="263">
        <v>43466</v>
      </c>
      <c r="P323" s="263">
        <v>44196</v>
      </c>
      <c r="Q323" s="106">
        <v>270474.05</v>
      </c>
      <c r="R323" s="104">
        <v>0.45</v>
      </c>
      <c r="S323" s="67" t="s">
        <v>279</v>
      </c>
      <c r="T323" s="106">
        <v>121713.32</v>
      </c>
    </row>
    <row r="324" spans="2:20" s="1" customFormat="1" ht="46.5" customHeight="1" thickBot="1" x14ac:dyDescent="0.3">
      <c r="B324" s="596"/>
      <c r="C324" s="536"/>
      <c r="D324" s="530"/>
      <c r="E324" s="525" t="s">
        <v>400</v>
      </c>
      <c r="F324" s="526"/>
      <c r="G324" s="526"/>
      <c r="H324" s="526"/>
      <c r="I324" s="526"/>
      <c r="J324" s="526"/>
      <c r="K324" s="151">
        <f>COUNTA(K179:K323)</f>
        <v>145</v>
      </c>
      <c r="L324" s="516"/>
      <c r="M324" s="517"/>
      <c r="N324" s="517"/>
      <c r="O324" s="517"/>
      <c r="P324" s="517"/>
      <c r="Q324" s="162">
        <f>SUM(Q179:Q323)</f>
        <v>30346539.860000003</v>
      </c>
      <c r="R324" s="504"/>
      <c r="S324" s="505"/>
      <c r="T324" s="166">
        <f>SUM(T179:T323)</f>
        <v>14820987.590000005</v>
      </c>
    </row>
    <row r="325" spans="2:20" s="1" customFormat="1" ht="88.5" customHeight="1" x14ac:dyDescent="0.25">
      <c r="B325" s="596"/>
      <c r="C325" s="536"/>
      <c r="D325" s="530"/>
      <c r="E325" s="522" t="s">
        <v>222</v>
      </c>
      <c r="F325" s="330" t="s">
        <v>1826</v>
      </c>
      <c r="G325" s="89" t="s">
        <v>2381</v>
      </c>
      <c r="H325" s="84" t="s">
        <v>194</v>
      </c>
      <c r="I325" s="449" t="s">
        <v>193</v>
      </c>
      <c r="J325" s="147" t="s">
        <v>397</v>
      </c>
      <c r="K325" s="147" t="s">
        <v>398</v>
      </c>
      <c r="L325" s="365" t="s">
        <v>194</v>
      </c>
      <c r="M325" s="409" t="s">
        <v>1</v>
      </c>
      <c r="N325" s="428">
        <v>42226</v>
      </c>
      <c r="O325" s="428">
        <v>42309</v>
      </c>
      <c r="P325" s="428">
        <v>42735</v>
      </c>
      <c r="Q325" s="114">
        <v>2027814.17</v>
      </c>
      <c r="R325" s="75">
        <v>0.63</v>
      </c>
      <c r="S325" s="74" t="s">
        <v>279</v>
      </c>
      <c r="T325" s="74">
        <v>1282005.93</v>
      </c>
    </row>
    <row r="326" spans="2:20" s="1" customFormat="1" ht="102" customHeight="1" x14ac:dyDescent="0.25">
      <c r="B326" s="596"/>
      <c r="C326" s="536"/>
      <c r="D326" s="530"/>
      <c r="E326" s="523"/>
      <c r="F326" s="331" t="s">
        <v>1826</v>
      </c>
      <c r="G326" s="131" t="s">
        <v>2382</v>
      </c>
      <c r="H326" s="109" t="s">
        <v>211</v>
      </c>
      <c r="I326" s="447" t="s">
        <v>210</v>
      </c>
      <c r="J326" s="141" t="s">
        <v>397</v>
      </c>
      <c r="K326" s="141" t="s">
        <v>398</v>
      </c>
      <c r="L326" s="107" t="s">
        <v>211</v>
      </c>
      <c r="M326" s="405" t="s">
        <v>25</v>
      </c>
      <c r="N326" s="262">
        <v>42226</v>
      </c>
      <c r="O326" s="262">
        <v>42309</v>
      </c>
      <c r="P326" s="262">
        <v>42768</v>
      </c>
      <c r="Q326" s="115">
        <v>494725.34</v>
      </c>
      <c r="R326" s="56">
        <v>0.7</v>
      </c>
      <c r="S326" s="55" t="s">
        <v>279</v>
      </c>
      <c r="T326" s="55">
        <v>354822.35</v>
      </c>
    </row>
    <row r="327" spans="2:20" s="1" customFormat="1" ht="90" customHeight="1" x14ac:dyDescent="0.25">
      <c r="B327" s="596"/>
      <c r="C327" s="536"/>
      <c r="D327" s="530"/>
      <c r="E327" s="523"/>
      <c r="F327" s="331" t="s">
        <v>1827</v>
      </c>
      <c r="G327" s="131" t="s">
        <v>2514</v>
      </c>
      <c r="H327" s="109" t="s">
        <v>184</v>
      </c>
      <c r="I327" s="447" t="s">
        <v>183</v>
      </c>
      <c r="J327" s="141" t="s">
        <v>397</v>
      </c>
      <c r="K327" s="141" t="s">
        <v>398</v>
      </c>
      <c r="L327" s="107" t="s">
        <v>184</v>
      </c>
      <c r="M327" s="405" t="s">
        <v>33</v>
      </c>
      <c r="N327" s="262">
        <v>42249</v>
      </c>
      <c r="O327" s="262">
        <v>42248</v>
      </c>
      <c r="P327" s="262">
        <v>43343</v>
      </c>
      <c r="Q327" s="115">
        <v>251375.32</v>
      </c>
      <c r="R327" s="56">
        <v>0.44999998408753888</v>
      </c>
      <c r="S327" s="55" t="s">
        <v>279</v>
      </c>
      <c r="T327" s="55">
        <v>113118.89</v>
      </c>
    </row>
    <row r="328" spans="2:20" s="1" customFormat="1" ht="90" customHeight="1" x14ac:dyDescent="0.25">
      <c r="B328" s="596"/>
      <c r="C328" s="536"/>
      <c r="D328" s="530"/>
      <c r="E328" s="523"/>
      <c r="F328" s="331" t="s">
        <v>1827</v>
      </c>
      <c r="G328" s="131" t="s">
        <v>2548</v>
      </c>
      <c r="H328" s="109" t="s">
        <v>174</v>
      </c>
      <c r="I328" s="447" t="s">
        <v>173</v>
      </c>
      <c r="J328" s="141" t="s">
        <v>397</v>
      </c>
      <c r="K328" s="141" t="s">
        <v>398</v>
      </c>
      <c r="L328" s="107" t="s">
        <v>174</v>
      </c>
      <c r="M328" s="405" t="s">
        <v>13</v>
      </c>
      <c r="N328" s="262">
        <v>42249</v>
      </c>
      <c r="O328" s="262">
        <v>42278</v>
      </c>
      <c r="P328" s="262">
        <v>43281</v>
      </c>
      <c r="Q328" s="115">
        <v>184964.8</v>
      </c>
      <c r="R328" s="56">
        <v>0.45000000000000007</v>
      </c>
      <c r="S328" s="55" t="s">
        <v>279</v>
      </c>
      <c r="T328" s="55">
        <v>83234.16</v>
      </c>
    </row>
    <row r="329" spans="2:20" s="1" customFormat="1" ht="90" customHeight="1" x14ac:dyDescent="0.25">
      <c r="B329" s="596"/>
      <c r="C329" s="536"/>
      <c r="D329" s="530"/>
      <c r="E329" s="523"/>
      <c r="F329" s="331" t="s">
        <v>1828</v>
      </c>
      <c r="G329" s="131" t="s">
        <v>2358</v>
      </c>
      <c r="H329" s="109" t="s">
        <v>156</v>
      </c>
      <c r="I329" s="447" t="s">
        <v>202</v>
      </c>
      <c r="J329" s="141" t="s">
        <v>397</v>
      </c>
      <c r="K329" s="141" t="s">
        <v>398</v>
      </c>
      <c r="L329" s="107" t="s">
        <v>156</v>
      </c>
      <c r="M329" s="405" t="s">
        <v>13</v>
      </c>
      <c r="N329" s="262">
        <v>42226</v>
      </c>
      <c r="O329" s="262">
        <v>42237</v>
      </c>
      <c r="P329" s="262">
        <v>42602</v>
      </c>
      <c r="Q329" s="115">
        <v>19975</v>
      </c>
      <c r="R329" s="56">
        <v>0.75</v>
      </c>
      <c r="S329" s="55" t="s">
        <v>279</v>
      </c>
      <c r="T329" s="55">
        <v>14981.25</v>
      </c>
    </row>
    <row r="330" spans="2:20" s="1" customFormat="1" ht="90" customHeight="1" x14ac:dyDescent="0.25">
      <c r="B330" s="596"/>
      <c r="C330" s="536"/>
      <c r="D330" s="530"/>
      <c r="E330" s="523"/>
      <c r="F330" s="331" t="s">
        <v>1828</v>
      </c>
      <c r="G330" s="131" t="s">
        <v>2383</v>
      </c>
      <c r="H330" s="109" t="s">
        <v>208</v>
      </c>
      <c r="I330" s="447" t="s">
        <v>207</v>
      </c>
      <c r="J330" s="141" t="s">
        <v>397</v>
      </c>
      <c r="K330" s="141" t="s">
        <v>398</v>
      </c>
      <c r="L330" s="107" t="s">
        <v>208</v>
      </c>
      <c r="M330" s="405" t="s">
        <v>1</v>
      </c>
      <c r="N330" s="262">
        <v>42226</v>
      </c>
      <c r="O330" s="262">
        <v>42238</v>
      </c>
      <c r="P330" s="262">
        <v>42603</v>
      </c>
      <c r="Q330" s="115">
        <v>19975</v>
      </c>
      <c r="R330" s="56">
        <v>0.75</v>
      </c>
      <c r="S330" s="55" t="s">
        <v>279</v>
      </c>
      <c r="T330" s="55">
        <v>14981.25</v>
      </c>
    </row>
    <row r="331" spans="2:20" s="1" customFormat="1" ht="90" customHeight="1" x14ac:dyDescent="0.25">
      <c r="B331" s="596"/>
      <c r="C331" s="536"/>
      <c r="D331" s="530"/>
      <c r="E331" s="523"/>
      <c r="F331" s="331" t="s">
        <v>1828</v>
      </c>
      <c r="G331" s="131" t="s">
        <v>2520</v>
      </c>
      <c r="H331" s="109" t="s">
        <v>158</v>
      </c>
      <c r="I331" s="447" t="s">
        <v>157</v>
      </c>
      <c r="J331" s="141" t="s">
        <v>397</v>
      </c>
      <c r="K331" s="141" t="s">
        <v>398</v>
      </c>
      <c r="L331" s="107" t="s">
        <v>158</v>
      </c>
      <c r="M331" s="405" t="s">
        <v>13</v>
      </c>
      <c r="N331" s="262">
        <v>42226</v>
      </c>
      <c r="O331" s="262">
        <v>42251</v>
      </c>
      <c r="P331" s="262">
        <v>42616</v>
      </c>
      <c r="Q331" s="115">
        <v>19975</v>
      </c>
      <c r="R331" s="56">
        <v>0.75</v>
      </c>
      <c r="S331" s="55" t="s">
        <v>279</v>
      </c>
      <c r="T331" s="55">
        <v>14981.25</v>
      </c>
    </row>
    <row r="332" spans="2:20" s="1" customFormat="1" ht="90" customHeight="1" x14ac:dyDescent="0.25">
      <c r="B332" s="596"/>
      <c r="C332" s="536"/>
      <c r="D332" s="530"/>
      <c r="E332" s="523"/>
      <c r="F332" s="331" t="s">
        <v>1828</v>
      </c>
      <c r="G332" s="131" t="s">
        <v>2549</v>
      </c>
      <c r="H332" s="109" t="s">
        <v>156</v>
      </c>
      <c r="I332" s="447" t="s">
        <v>161</v>
      </c>
      <c r="J332" s="141" t="s">
        <v>397</v>
      </c>
      <c r="K332" s="141" t="s">
        <v>398</v>
      </c>
      <c r="L332" s="107" t="s">
        <v>156</v>
      </c>
      <c r="M332" s="405" t="s">
        <v>13</v>
      </c>
      <c r="N332" s="262">
        <v>42226</v>
      </c>
      <c r="O332" s="262">
        <v>42244</v>
      </c>
      <c r="P332" s="262">
        <v>42609</v>
      </c>
      <c r="Q332" s="115">
        <v>20000</v>
      </c>
      <c r="R332" s="56">
        <v>0.75</v>
      </c>
      <c r="S332" s="55" t="s">
        <v>279</v>
      </c>
      <c r="T332" s="55">
        <v>15000</v>
      </c>
    </row>
    <row r="333" spans="2:20" s="1" customFormat="1" ht="90" customHeight="1" x14ac:dyDescent="0.25">
      <c r="B333" s="596"/>
      <c r="C333" s="536"/>
      <c r="D333" s="530"/>
      <c r="E333" s="523"/>
      <c r="F333" s="331" t="s">
        <v>1828</v>
      </c>
      <c r="G333" s="131" t="s">
        <v>2384</v>
      </c>
      <c r="H333" s="109" t="s">
        <v>163</v>
      </c>
      <c r="I333" s="447" t="s">
        <v>162</v>
      </c>
      <c r="J333" s="141" t="s">
        <v>397</v>
      </c>
      <c r="K333" s="141" t="s">
        <v>398</v>
      </c>
      <c r="L333" s="107" t="s">
        <v>163</v>
      </c>
      <c r="M333" s="405" t="s">
        <v>13</v>
      </c>
      <c r="N333" s="262">
        <v>42226</v>
      </c>
      <c r="O333" s="262">
        <v>42243</v>
      </c>
      <c r="P333" s="262">
        <v>42608</v>
      </c>
      <c r="Q333" s="115">
        <v>20000</v>
      </c>
      <c r="R333" s="56">
        <v>0.75</v>
      </c>
      <c r="S333" s="55" t="s">
        <v>279</v>
      </c>
      <c r="T333" s="55">
        <v>15000</v>
      </c>
    </row>
    <row r="334" spans="2:20" s="1" customFormat="1" ht="90" customHeight="1" x14ac:dyDescent="0.25">
      <c r="B334" s="596"/>
      <c r="C334" s="536"/>
      <c r="D334" s="530"/>
      <c r="E334" s="523"/>
      <c r="F334" s="331" t="s">
        <v>1828</v>
      </c>
      <c r="G334" s="131" t="s">
        <v>2385</v>
      </c>
      <c r="H334" s="109" t="s">
        <v>196</v>
      </c>
      <c r="I334" s="447" t="s">
        <v>195</v>
      </c>
      <c r="J334" s="141" t="s">
        <v>397</v>
      </c>
      <c r="K334" s="141" t="s">
        <v>398</v>
      </c>
      <c r="L334" s="107" t="s">
        <v>196</v>
      </c>
      <c r="M334" s="405" t="s">
        <v>33</v>
      </c>
      <c r="N334" s="262">
        <v>42226</v>
      </c>
      <c r="O334" s="262">
        <v>42256</v>
      </c>
      <c r="P334" s="262">
        <v>42621</v>
      </c>
      <c r="Q334" s="115">
        <v>16000</v>
      </c>
      <c r="R334" s="56">
        <v>0.75</v>
      </c>
      <c r="S334" s="55" t="s">
        <v>279</v>
      </c>
      <c r="T334" s="55">
        <v>12000</v>
      </c>
    </row>
    <row r="335" spans="2:20" s="1" customFormat="1" ht="90" customHeight="1" x14ac:dyDescent="0.25">
      <c r="B335" s="596"/>
      <c r="C335" s="536"/>
      <c r="D335" s="530"/>
      <c r="E335" s="523"/>
      <c r="F335" s="331" t="s">
        <v>1828</v>
      </c>
      <c r="G335" s="131" t="s">
        <v>2386</v>
      </c>
      <c r="H335" s="109" t="s">
        <v>206</v>
      </c>
      <c r="I335" s="447" t="s">
        <v>205</v>
      </c>
      <c r="J335" s="141" t="s">
        <v>397</v>
      </c>
      <c r="K335" s="141" t="s">
        <v>398</v>
      </c>
      <c r="L335" s="107" t="s">
        <v>206</v>
      </c>
      <c r="M335" s="405" t="s">
        <v>25</v>
      </c>
      <c r="N335" s="262">
        <v>42226</v>
      </c>
      <c r="O335" s="262">
        <v>42262</v>
      </c>
      <c r="P335" s="262">
        <v>42627</v>
      </c>
      <c r="Q335" s="115">
        <v>19270</v>
      </c>
      <c r="R335" s="56">
        <v>0.75</v>
      </c>
      <c r="S335" s="55" t="s">
        <v>279</v>
      </c>
      <c r="T335" s="55">
        <v>14452.5</v>
      </c>
    </row>
    <row r="336" spans="2:20" s="1" customFormat="1" ht="90" customHeight="1" x14ac:dyDescent="0.25">
      <c r="B336" s="596"/>
      <c r="C336" s="536"/>
      <c r="D336" s="530"/>
      <c r="E336" s="523"/>
      <c r="F336" s="331" t="s">
        <v>1828</v>
      </c>
      <c r="G336" s="131" t="s">
        <v>2387</v>
      </c>
      <c r="H336" s="109" t="s">
        <v>192</v>
      </c>
      <c r="I336" s="447" t="s">
        <v>191</v>
      </c>
      <c r="J336" s="141" t="s">
        <v>397</v>
      </c>
      <c r="K336" s="141" t="s">
        <v>398</v>
      </c>
      <c r="L336" s="107" t="s">
        <v>192</v>
      </c>
      <c r="M336" s="405" t="s">
        <v>1</v>
      </c>
      <c r="N336" s="262">
        <v>42226</v>
      </c>
      <c r="O336" s="262">
        <v>42262</v>
      </c>
      <c r="P336" s="262">
        <v>42627</v>
      </c>
      <c r="Q336" s="115">
        <v>20000</v>
      </c>
      <c r="R336" s="56">
        <v>0.75</v>
      </c>
      <c r="S336" s="55" t="s">
        <v>279</v>
      </c>
      <c r="T336" s="55">
        <v>15000</v>
      </c>
    </row>
    <row r="337" spans="2:20" s="1" customFormat="1" ht="90" customHeight="1" x14ac:dyDescent="0.25">
      <c r="B337" s="596"/>
      <c r="C337" s="536"/>
      <c r="D337" s="530"/>
      <c r="E337" s="523"/>
      <c r="F337" s="331" t="s">
        <v>1828</v>
      </c>
      <c r="G337" s="131" t="s">
        <v>2388</v>
      </c>
      <c r="H337" s="109" t="s">
        <v>199</v>
      </c>
      <c r="I337" s="447" t="s">
        <v>198</v>
      </c>
      <c r="J337" s="141" t="s">
        <v>397</v>
      </c>
      <c r="K337" s="141" t="s">
        <v>398</v>
      </c>
      <c r="L337" s="107" t="s">
        <v>199</v>
      </c>
      <c r="M337" s="405" t="s">
        <v>13</v>
      </c>
      <c r="N337" s="262">
        <v>42226</v>
      </c>
      <c r="O337" s="262">
        <v>42256</v>
      </c>
      <c r="P337" s="262">
        <v>42621</v>
      </c>
      <c r="Q337" s="115">
        <v>20000</v>
      </c>
      <c r="R337" s="56">
        <v>0.75</v>
      </c>
      <c r="S337" s="55" t="s">
        <v>279</v>
      </c>
      <c r="T337" s="55">
        <v>15000</v>
      </c>
    </row>
    <row r="338" spans="2:20" s="1" customFormat="1" ht="90" customHeight="1" x14ac:dyDescent="0.25">
      <c r="B338" s="596"/>
      <c r="C338" s="536"/>
      <c r="D338" s="530"/>
      <c r="E338" s="523"/>
      <c r="F338" s="331" t="s">
        <v>1828</v>
      </c>
      <c r="G338" s="131" t="s">
        <v>2550</v>
      </c>
      <c r="H338" s="109" t="s">
        <v>172</v>
      </c>
      <c r="I338" s="447" t="s">
        <v>171</v>
      </c>
      <c r="J338" s="141" t="s">
        <v>397</v>
      </c>
      <c r="K338" s="141" t="s">
        <v>398</v>
      </c>
      <c r="L338" s="107" t="s">
        <v>172</v>
      </c>
      <c r="M338" s="405" t="s">
        <v>13</v>
      </c>
      <c r="N338" s="262">
        <v>42226</v>
      </c>
      <c r="O338" s="262">
        <v>42258</v>
      </c>
      <c r="P338" s="262">
        <v>42623</v>
      </c>
      <c r="Q338" s="115">
        <v>12375</v>
      </c>
      <c r="R338" s="56">
        <v>0.75</v>
      </c>
      <c r="S338" s="55" t="s">
        <v>279</v>
      </c>
      <c r="T338" s="55">
        <v>9281.25</v>
      </c>
    </row>
    <row r="339" spans="2:20" s="1" customFormat="1" ht="90" customHeight="1" x14ac:dyDescent="0.25">
      <c r="B339" s="596"/>
      <c r="C339" s="536"/>
      <c r="D339" s="530"/>
      <c r="E339" s="523"/>
      <c r="F339" s="331" t="s">
        <v>1828</v>
      </c>
      <c r="G339" s="131" t="s">
        <v>1293</v>
      </c>
      <c r="H339" s="109" t="s">
        <v>201</v>
      </c>
      <c r="I339" s="447" t="s">
        <v>200</v>
      </c>
      <c r="J339" s="141" t="s">
        <v>397</v>
      </c>
      <c r="K339" s="141" t="s">
        <v>398</v>
      </c>
      <c r="L339" s="107" t="s">
        <v>201</v>
      </c>
      <c r="M339" s="405" t="s">
        <v>15</v>
      </c>
      <c r="N339" s="262">
        <v>42226</v>
      </c>
      <c r="O339" s="262">
        <v>42238</v>
      </c>
      <c r="P339" s="262">
        <v>42603</v>
      </c>
      <c r="Q339" s="115">
        <v>20000</v>
      </c>
      <c r="R339" s="56">
        <v>0.75</v>
      </c>
      <c r="S339" s="55" t="s">
        <v>279</v>
      </c>
      <c r="T339" s="55">
        <v>15000</v>
      </c>
    </row>
    <row r="340" spans="2:20" s="1" customFormat="1" ht="90" customHeight="1" x14ac:dyDescent="0.25">
      <c r="B340" s="596"/>
      <c r="C340" s="536"/>
      <c r="D340" s="530"/>
      <c r="E340" s="523"/>
      <c r="F340" s="331" t="s">
        <v>1828</v>
      </c>
      <c r="G340" s="131" t="s">
        <v>1316</v>
      </c>
      <c r="H340" s="109" t="s">
        <v>160</v>
      </c>
      <c r="I340" s="447" t="s">
        <v>182</v>
      </c>
      <c r="J340" s="141" t="s">
        <v>397</v>
      </c>
      <c r="K340" s="141" t="s">
        <v>398</v>
      </c>
      <c r="L340" s="107" t="s">
        <v>160</v>
      </c>
      <c r="M340" s="396" t="s">
        <v>69</v>
      </c>
      <c r="N340" s="262">
        <v>42226</v>
      </c>
      <c r="O340" s="262">
        <v>42269</v>
      </c>
      <c r="P340" s="262">
        <v>42634</v>
      </c>
      <c r="Q340" s="115">
        <v>20000</v>
      </c>
      <c r="R340" s="56">
        <v>0.75</v>
      </c>
      <c r="S340" s="55" t="s">
        <v>279</v>
      </c>
      <c r="T340" s="55">
        <v>15000</v>
      </c>
    </row>
    <row r="341" spans="2:20" s="1" customFormat="1" ht="90" customHeight="1" x14ac:dyDescent="0.25">
      <c r="B341" s="596"/>
      <c r="C341" s="536"/>
      <c r="D341" s="530"/>
      <c r="E341" s="523"/>
      <c r="F341" s="331" t="s">
        <v>1828</v>
      </c>
      <c r="G341" s="131" t="s">
        <v>2389</v>
      </c>
      <c r="H341" s="109" t="s">
        <v>160</v>
      </c>
      <c r="I341" s="447" t="s">
        <v>159</v>
      </c>
      <c r="J341" s="141" t="s">
        <v>397</v>
      </c>
      <c r="K341" s="141" t="s">
        <v>398</v>
      </c>
      <c r="L341" s="107" t="s">
        <v>160</v>
      </c>
      <c r="M341" s="405" t="s">
        <v>25</v>
      </c>
      <c r="N341" s="262">
        <v>42226</v>
      </c>
      <c r="O341" s="262">
        <v>42252</v>
      </c>
      <c r="P341" s="262">
        <v>42617</v>
      </c>
      <c r="Q341" s="115">
        <v>20000</v>
      </c>
      <c r="R341" s="56">
        <v>0.75</v>
      </c>
      <c r="S341" s="55" t="s">
        <v>279</v>
      </c>
      <c r="T341" s="55">
        <v>15000</v>
      </c>
    </row>
    <row r="342" spans="2:20" s="1" customFormat="1" ht="90" customHeight="1" x14ac:dyDescent="0.25">
      <c r="B342" s="596"/>
      <c r="C342" s="536"/>
      <c r="D342" s="530"/>
      <c r="E342" s="523"/>
      <c r="F342" s="331" t="s">
        <v>1828</v>
      </c>
      <c r="G342" s="131" t="s">
        <v>2390</v>
      </c>
      <c r="H342" s="109" t="s">
        <v>160</v>
      </c>
      <c r="I342" s="447" t="s">
        <v>166</v>
      </c>
      <c r="J342" s="141" t="s">
        <v>397</v>
      </c>
      <c r="K342" s="141" t="s">
        <v>398</v>
      </c>
      <c r="L342" s="107" t="s">
        <v>160</v>
      </c>
      <c r="M342" s="405" t="s">
        <v>10</v>
      </c>
      <c r="N342" s="262">
        <v>42226</v>
      </c>
      <c r="O342" s="262">
        <v>42265</v>
      </c>
      <c r="P342" s="262">
        <v>42630</v>
      </c>
      <c r="Q342" s="115">
        <v>20000</v>
      </c>
      <c r="R342" s="56">
        <v>0.75</v>
      </c>
      <c r="S342" s="55" t="s">
        <v>279</v>
      </c>
      <c r="T342" s="55">
        <v>15000</v>
      </c>
    </row>
    <row r="343" spans="2:20" s="1" customFormat="1" ht="90" customHeight="1" x14ac:dyDescent="0.25">
      <c r="B343" s="596"/>
      <c r="C343" s="536"/>
      <c r="D343" s="530"/>
      <c r="E343" s="523"/>
      <c r="F343" s="331" t="s">
        <v>1828</v>
      </c>
      <c r="G343" s="131" t="s">
        <v>2551</v>
      </c>
      <c r="H343" s="109" t="s">
        <v>204</v>
      </c>
      <c r="I343" s="447" t="s">
        <v>203</v>
      </c>
      <c r="J343" s="141" t="s">
        <v>397</v>
      </c>
      <c r="K343" s="141" t="s">
        <v>398</v>
      </c>
      <c r="L343" s="107" t="s">
        <v>204</v>
      </c>
      <c r="M343" s="405" t="s">
        <v>25</v>
      </c>
      <c r="N343" s="262">
        <v>42226</v>
      </c>
      <c r="O343" s="262">
        <v>42244</v>
      </c>
      <c r="P343" s="262">
        <v>42609</v>
      </c>
      <c r="Q343" s="115">
        <v>20000</v>
      </c>
      <c r="R343" s="56">
        <v>0.75</v>
      </c>
      <c r="S343" s="55" t="s">
        <v>279</v>
      </c>
      <c r="T343" s="55">
        <v>15000</v>
      </c>
    </row>
    <row r="344" spans="2:20" s="1" customFormat="1" ht="90" customHeight="1" x14ac:dyDescent="0.25">
      <c r="B344" s="596"/>
      <c r="C344" s="536"/>
      <c r="D344" s="530"/>
      <c r="E344" s="523"/>
      <c r="F344" s="331" t="s">
        <v>1828</v>
      </c>
      <c r="G344" s="131" t="s">
        <v>2391</v>
      </c>
      <c r="H344" s="109" t="s">
        <v>181</v>
      </c>
      <c r="I344" s="447" t="s">
        <v>180</v>
      </c>
      <c r="J344" s="141" t="s">
        <v>397</v>
      </c>
      <c r="K344" s="141" t="s">
        <v>398</v>
      </c>
      <c r="L344" s="107" t="s">
        <v>181</v>
      </c>
      <c r="M344" s="405" t="s">
        <v>25</v>
      </c>
      <c r="N344" s="262">
        <v>42226</v>
      </c>
      <c r="O344" s="262">
        <v>42257</v>
      </c>
      <c r="P344" s="262">
        <v>42622</v>
      </c>
      <c r="Q344" s="115">
        <v>20000</v>
      </c>
      <c r="R344" s="56">
        <v>0.75</v>
      </c>
      <c r="S344" s="55" t="s">
        <v>279</v>
      </c>
      <c r="T344" s="55">
        <v>15000</v>
      </c>
    </row>
    <row r="345" spans="2:20" s="1" customFormat="1" ht="90" customHeight="1" x14ac:dyDescent="0.25">
      <c r="B345" s="596"/>
      <c r="C345" s="536"/>
      <c r="D345" s="530"/>
      <c r="E345" s="523"/>
      <c r="F345" s="331" t="s">
        <v>1828</v>
      </c>
      <c r="G345" s="131" t="s">
        <v>2392</v>
      </c>
      <c r="H345" s="109" t="s">
        <v>178</v>
      </c>
      <c r="I345" s="447" t="s">
        <v>177</v>
      </c>
      <c r="J345" s="141" t="s">
        <v>397</v>
      </c>
      <c r="K345" s="141" t="s">
        <v>398</v>
      </c>
      <c r="L345" s="107" t="s">
        <v>178</v>
      </c>
      <c r="M345" s="405" t="s">
        <v>25</v>
      </c>
      <c r="N345" s="262">
        <v>42226</v>
      </c>
      <c r="O345" s="262">
        <v>42259</v>
      </c>
      <c r="P345" s="262">
        <v>42624</v>
      </c>
      <c r="Q345" s="115">
        <v>20000</v>
      </c>
      <c r="R345" s="56">
        <v>0.75</v>
      </c>
      <c r="S345" s="55" t="s">
        <v>279</v>
      </c>
      <c r="T345" s="55">
        <v>15000</v>
      </c>
    </row>
    <row r="346" spans="2:20" s="1" customFormat="1" ht="90" customHeight="1" x14ac:dyDescent="0.25">
      <c r="B346" s="596"/>
      <c r="C346" s="536"/>
      <c r="D346" s="530"/>
      <c r="E346" s="523"/>
      <c r="F346" s="331" t="s">
        <v>1828</v>
      </c>
      <c r="G346" s="131" t="s">
        <v>2552</v>
      </c>
      <c r="H346" s="109" t="s">
        <v>156</v>
      </c>
      <c r="I346" s="447" t="s">
        <v>155</v>
      </c>
      <c r="J346" s="141" t="s">
        <v>397</v>
      </c>
      <c r="K346" s="141" t="s">
        <v>398</v>
      </c>
      <c r="L346" s="107" t="s">
        <v>156</v>
      </c>
      <c r="M346" s="405" t="s">
        <v>25</v>
      </c>
      <c r="N346" s="262">
        <v>42226</v>
      </c>
      <c r="O346" s="262">
        <v>42249</v>
      </c>
      <c r="P346" s="262">
        <v>42614</v>
      </c>
      <c r="Q346" s="115">
        <v>20000</v>
      </c>
      <c r="R346" s="56">
        <v>0.75</v>
      </c>
      <c r="S346" s="55" t="s">
        <v>279</v>
      </c>
      <c r="T346" s="55">
        <v>15000</v>
      </c>
    </row>
    <row r="347" spans="2:20" s="1" customFormat="1" ht="90" customHeight="1" x14ac:dyDescent="0.25">
      <c r="B347" s="596"/>
      <c r="C347" s="536"/>
      <c r="D347" s="530"/>
      <c r="E347" s="523"/>
      <c r="F347" s="331" t="s">
        <v>1828</v>
      </c>
      <c r="G347" s="131" t="s">
        <v>2553</v>
      </c>
      <c r="H347" s="109" t="s">
        <v>188</v>
      </c>
      <c r="I347" s="447" t="s">
        <v>187</v>
      </c>
      <c r="J347" s="141" t="s">
        <v>397</v>
      </c>
      <c r="K347" s="141" t="s">
        <v>398</v>
      </c>
      <c r="L347" s="107" t="s">
        <v>188</v>
      </c>
      <c r="M347" s="405" t="s">
        <v>21</v>
      </c>
      <c r="N347" s="262">
        <v>42272</v>
      </c>
      <c r="O347" s="262">
        <v>42304</v>
      </c>
      <c r="P347" s="262">
        <v>42669</v>
      </c>
      <c r="Q347" s="118">
        <v>16000</v>
      </c>
      <c r="R347" s="56">
        <v>0.75</v>
      </c>
      <c r="S347" s="55" t="s">
        <v>279</v>
      </c>
      <c r="T347" s="58">
        <v>12000</v>
      </c>
    </row>
    <row r="348" spans="2:20" s="1" customFormat="1" ht="90" customHeight="1" x14ac:dyDescent="0.25">
      <c r="B348" s="596"/>
      <c r="C348" s="536"/>
      <c r="D348" s="530"/>
      <c r="E348" s="523"/>
      <c r="F348" s="331" t="s">
        <v>1828</v>
      </c>
      <c r="G348" s="131" t="s">
        <v>2393</v>
      </c>
      <c r="H348" s="109" t="s">
        <v>176</v>
      </c>
      <c r="I348" s="447" t="s">
        <v>175</v>
      </c>
      <c r="J348" s="141" t="s">
        <v>397</v>
      </c>
      <c r="K348" s="141" t="s">
        <v>398</v>
      </c>
      <c r="L348" s="107" t="s">
        <v>176</v>
      </c>
      <c r="M348" s="405" t="s">
        <v>25</v>
      </c>
      <c r="N348" s="262">
        <v>42226</v>
      </c>
      <c r="O348" s="262">
        <v>42258</v>
      </c>
      <c r="P348" s="262">
        <v>42623</v>
      </c>
      <c r="Q348" s="115">
        <v>20000</v>
      </c>
      <c r="R348" s="56">
        <v>0.75</v>
      </c>
      <c r="S348" s="55" t="s">
        <v>279</v>
      </c>
      <c r="T348" s="55">
        <v>15000</v>
      </c>
    </row>
    <row r="349" spans="2:20" s="1" customFormat="1" ht="90" customHeight="1" x14ac:dyDescent="0.25">
      <c r="B349" s="596"/>
      <c r="C349" s="536"/>
      <c r="D349" s="530"/>
      <c r="E349" s="523"/>
      <c r="F349" s="331" t="s">
        <v>1828</v>
      </c>
      <c r="G349" s="131" t="s">
        <v>2394</v>
      </c>
      <c r="H349" s="109" t="s">
        <v>156</v>
      </c>
      <c r="I349" s="447" t="s">
        <v>209</v>
      </c>
      <c r="J349" s="141" t="s">
        <v>397</v>
      </c>
      <c r="K349" s="141" t="s">
        <v>398</v>
      </c>
      <c r="L349" s="107" t="s">
        <v>156</v>
      </c>
      <c r="M349" s="405" t="s">
        <v>21</v>
      </c>
      <c r="N349" s="262">
        <v>42226</v>
      </c>
      <c r="O349" s="262">
        <v>42242</v>
      </c>
      <c r="P349" s="262">
        <v>42607</v>
      </c>
      <c r="Q349" s="115">
        <v>20000</v>
      </c>
      <c r="R349" s="56">
        <v>0.75</v>
      </c>
      <c r="S349" s="55" t="s">
        <v>279</v>
      </c>
      <c r="T349" s="55">
        <v>15000</v>
      </c>
    </row>
    <row r="350" spans="2:20" s="1" customFormat="1" ht="90" customHeight="1" x14ac:dyDescent="0.25">
      <c r="B350" s="596"/>
      <c r="C350" s="536"/>
      <c r="D350" s="530"/>
      <c r="E350" s="523"/>
      <c r="F350" s="331" t="s">
        <v>1828</v>
      </c>
      <c r="G350" s="131" t="s">
        <v>2395</v>
      </c>
      <c r="H350" s="109" t="s">
        <v>165</v>
      </c>
      <c r="I350" s="447" t="s">
        <v>164</v>
      </c>
      <c r="J350" s="141" t="s">
        <v>397</v>
      </c>
      <c r="K350" s="141" t="s">
        <v>398</v>
      </c>
      <c r="L350" s="107" t="s">
        <v>165</v>
      </c>
      <c r="M350" s="405" t="s">
        <v>13</v>
      </c>
      <c r="N350" s="262">
        <v>42226</v>
      </c>
      <c r="O350" s="262">
        <v>42263</v>
      </c>
      <c r="P350" s="262">
        <v>42628</v>
      </c>
      <c r="Q350" s="115">
        <v>20000</v>
      </c>
      <c r="R350" s="56">
        <v>0.75</v>
      </c>
      <c r="S350" s="55" t="s">
        <v>279</v>
      </c>
      <c r="T350" s="55">
        <v>15000</v>
      </c>
    </row>
    <row r="351" spans="2:20" s="1" customFormat="1" ht="90" customHeight="1" x14ac:dyDescent="0.25">
      <c r="B351" s="596"/>
      <c r="C351" s="536"/>
      <c r="D351" s="530"/>
      <c r="E351" s="523"/>
      <c r="F351" s="331" t="s">
        <v>1828</v>
      </c>
      <c r="G351" s="62" t="s">
        <v>2554</v>
      </c>
      <c r="H351" s="109" t="s">
        <v>213</v>
      </c>
      <c r="I351" s="447" t="s">
        <v>212</v>
      </c>
      <c r="J351" s="141" t="s">
        <v>397</v>
      </c>
      <c r="K351" s="141" t="s">
        <v>398</v>
      </c>
      <c r="L351" s="107" t="s">
        <v>213</v>
      </c>
      <c r="M351" s="405" t="s">
        <v>13</v>
      </c>
      <c r="N351" s="262">
        <v>42226</v>
      </c>
      <c r="O351" s="262">
        <v>42270</v>
      </c>
      <c r="P351" s="262">
        <v>42635</v>
      </c>
      <c r="Q351" s="115">
        <v>19900</v>
      </c>
      <c r="R351" s="56">
        <v>0.75</v>
      </c>
      <c r="S351" s="55" t="s">
        <v>279</v>
      </c>
      <c r="T351" s="55">
        <v>14925</v>
      </c>
    </row>
    <row r="352" spans="2:20" s="1" customFormat="1" ht="90" customHeight="1" x14ac:dyDescent="0.25">
      <c r="B352" s="596"/>
      <c r="C352" s="536"/>
      <c r="D352" s="530"/>
      <c r="E352" s="523"/>
      <c r="F352" s="331" t="s">
        <v>1828</v>
      </c>
      <c r="G352" s="131" t="s">
        <v>2396</v>
      </c>
      <c r="H352" s="109" t="s">
        <v>220</v>
      </c>
      <c r="I352" s="447" t="s">
        <v>219</v>
      </c>
      <c r="J352" s="141" t="s">
        <v>397</v>
      </c>
      <c r="K352" s="141" t="s">
        <v>398</v>
      </c>
      <c r="L352" s="107" t="s">
        <v>220</v>
      </c>
      <c r="M352" s="405" t="s">
        <v>1</v>
      </c>
      <c r="N352" s="262">
        <v>42226</v>
      </c>
      <c r="O352" s="262">
        <v>42238</v>
      </c>
      <c r="P352" s="262">
        <v>42603</v>
      </c>
      <c r="Q352" s="115">
        <v>20000</v>
      </c>
      <c r="R352" s="56">
        <v>0.75</v>
      </c>
      <c r="S352" s="55" t="s">
        <v>279</v>
      </c>
      <c r="T352" s="55">
        <v>15000</v>
      </c>
    </row>
    <row r="353" spans="2:20" s="1" customFormat="1" ht="90" customHeight="1" x14ac:dyDescent="0.25">
      <c r="B353" s="596"/>
      <c r="C353" s="536"/>
      <c r="D353" s="530"/>
      <c r="E353" s="523"/>
      <c r="F353" s="331" t="s">
        <v>1828</v>
      </c>
      <c r="G353" s="131" t="s">
        <v>2555</v>
      </c>
      <c r="H353" s="109" t="s">
        <v>170</v>
      </c>
      <c r="I353" s="447" t="s">
        <v>169</v>
      </c>
      <c r="J353" s="141" t="s">
        <v>397</v>
      </c>
      <c r="K353" s="141" t="s">
        <v>398</v>
      </c>
      <c r="L353" s="107" t="s">
        <v>170</v>
      </c>
      <c r="M353" s="405" t="s">
        <v>1</v>
      </c>
      <c r="N353" s="262">
        <v>42226</v>
      </c>
      <c r="O353" s="262">
        <v>42255</v>
      </c>
      <c r="P353" s="262">
        <v>42620</v>
      </c>
      <c r="Q353" s="115">
        <v>20000</v>
      </c>
      <c r="R353" s="56">
        <v>0.75</v>
      </c>
      <c r="S353" s="55" t="s">
        <v>279</v>
      </c>
      <c r="T353" s="55">
        <v>15000</v>
      </c>
    </row>
    <row r="354" spans="2:20" s="1" customFormat="1" ht="90" customHeight="1" x14ac:dyDescent="0.25">
      <c r="B354" s="596"/>
      <c r="C354" s="536"/>
      <c r="D354" s="530"/>
      <c r="E354" s="523"/>
      <c r="F354" s="331" t="s">
        <v>1828</v>
      </c>
      <c r="G354" s="131" t="s">
        <v>2556</v>
      </c>
      <c r="H354" s="109" t="s">
        <v>190</v>
      </c>
      <c r="I354" s="447" t="s">
        <v>189</v>
      </c>
      <c r="J354" s="141" t="s">
        <v>397</v>
      </c>
      <c r="K354" s="141" t="s">
        <v>398</v>
      </c>
      <c r="L354" s="107" t="s">
        <v>190</v>
      </c>
      <c r="M354" s="405" t="s">
        <v>13</v>
      </c>
      <c r="N354" s="262">
        <v>42226</v>
      </c>
      <c r="O354" s="262">
        <v>42236</v>
      </c>
      <c r="P354" s="262">
        <v>42601</v>
      </c>
      <c r="Q354" s="115">
        <v>18345</v>
      </c>
      <c r="R354" s="56">
        <v>0.75</v>
      </c>
      <c r="S354" s="55" t="s">
        <v>279</v>
      </c>
      <c r="T354" s="55">
        <v>13758.75</v>
      </c>
    </row>
    <row r="355" spans="2:20" s="1" customFormat="1" ht="90" customHeight="1" x14ac:dyDescent="0.25">
      <c r="B355" s="596"/>
      <c r="C355" s="536"/>
      <c r="D355" s="530"/>
      <c r="E355" s="523"/>
      <c r="F355" s="331" t="s">
        <v>1828</v>
      </c>
      <c r="G355" s="131" t="s">
        <v>2557</v>
      </c>
      <c r="H355" s="109" t="s">
        <v>78</v>
      </c>
      <c r="I355" s="447" t="s">
        <v>197</v>
      </c>
      <c r="J355" s="141" t="s">
        <v>397</v>
      </c>
      <c r="K355" s="141" t="s">
        <v>398</v>
      </c>
      <c r="L355" s="107" t="s">
        <v>266</v>
      </c>
      <c r="M355" s="405" t="s">
        <v>21</v>
      </c>
      <c r="N355" s="262">
        <v>42226</v>
      </c>
      <c r="O355" s="262">
        <v>42241</v>
      </c>
      <c r="P355" s="262">
        <v>42606</v>
      </c>
      <c r="Q355" s="115">
        <v>20000</v>
      </c>
      <c r="R355" s="56">
        <v>0.75</v>
      </c>
      <c r="S355" s="55" t="s">
        <v>279</v>
      </c>
      <c r="T355" s="55">
        <v>15000</v>
      </c>
    </row>
    <row r="356" spans="2:20" s="1" customFormat="1" ht="90" customHeight="1" x14ac:dyDescent="0.25">
      <c r="B356" s="596"/>
      <c r="C356" s="536"/>
      <c r="D356" s="530"/>
      <c r="E356" s="523"/>
      <c r="F356" s="331" t="s">
        <v>1828</v>
      </c>
      <c r="G356" s="131" t="s">
        <v>2397</v>
      </c>
      <c r="H356" s="109" t="s">
        <v>267</v>
      </c>
      <c r="I356" s="447" t="s">
        <v>268</v>
      </c>
      <c r="J356" s="141" t="s">
        <v>397</v>
      </c>
      <c r="K356" s="141" t="s">
        <v>398</v>
      </c>
      <c r="L356" s="107" t="s">
        <v>267</v>
      </c>
      <c r="M356" s="405" t="s">
        <v>1</v>
      </c>
      <c r="N356" s="262">
        <v>42349</v>
      </c>
      <c r="O356" s="262">
        <v>42376</v>
      </c>
      <c r="P356" s="262">
        <v>42741</v>
      </c>
      <c r="Q356" s="115">
        <v>9500</v>
      </c>
      <c r="R356" s="56">
        <v>0.75</v>
      </c>
      <c r="S356" s="55" t="s">
        <v>279</v>
      </c>
      <c r="T356" s="55">
        <v>7125</v>
      </c>
    </row>
    <row r="357" spans="2:20" s="1" customFormat="1" ht="90" customHeight="1" x14ac:dyDescent="0.25">
      <c r="B357" s="596"/>
      <c r="C357" s="536"/>
      <c r="D357" s="530"/>
      <c r="E357" s="523"/>
      <c r="F357" s="331" t="s">
        <v>1828</v>
      </c>
      <c r="G357" s="131" t="s">
        <v>2558</v>
      </c>
      <c r="H357" s="109" t="s">
        <v>135</v>
      </c>
      <c r="I357" s="447" t="s">
        <v>218</v>
      </c>
      <c r="J357" s="141" t="s">
        <v>397</v>
      </c>
      <c r="K357" s="141" t="s">
        <v>398</v>
      </c>
      <c r="L357" s="107" t="s">
        <v>135</v>
      </c>
      <c r="M357" s="405" t="s">
        <v>25</v>
      </c>
      <c r="N357" s="262">
        <v>42305</v>
      </c>
      <c r="O357" s="262">
        <v>42340</v>
      </c>
      <c r="P357" s="262">
        <v>42705</v>
      </c>
      <c r="Q357" s="115">
        <v>20000</v>
      </c>
      <c r="R357" s="56">
        <v>0.75</v>
      </c>
      <c r="S357" s="55" t="s">
        <v>279</v>
      </c>
      <c r="T357" s="55">
        <v>15000</v>
      </c>
    </row>
    <row r="358" spans="2:20" s="1" customFormat="1" ht="90" customHeight="1" x14ac:dyDescent="0.25">
      <c r="B358" s="596"/>
      <c r="C358" s="536"/>
      <c r="D358" s="530"/>
      <c r="E358" s="523"/>
      <c r="F358" s="331" t="s">
        <v>1828</v>
      </c>
      <c r="G358" s="131" t="s">
        <v>2559</v>
      </c>
      <c r="H358" s="109" t="s">
        <v>215</v>
      </c>
      <c r="I358" s="447" t="s">
        <v>214</v>
      </c>
      <c r="J358" s="141" t="s">
        <v>397</v>
      </c>
      <c r="K358" s="141" t="s">
        <v>398</v>
      </c>
      <c r="L358" s="107" t="s">
        <v>215</v>
      </c>
      <c r="M358" s="405" t="s">
        <v>33</v>
      </c>
      <c r="N358" s="262">
        <v>42305</v>
      </c>
      <c r="O358" s="262">
        <v>42313</v>
      </c>
      <c r="P358" s="262">
        <v>42678</v>
      </c>
      <c r="Q358" s="115">
        <v>19450</v>
      </c>
      <c r="R358" s="56">
        <v>0.75</v>
      </c>
      <c r="S358" s="55" t="s">
        <v>279</v>
      </c>
      <c r="T358" s="55">
        <v>14587.5</v>
      </c>
    </row>
    <row r="359" spans="2:20" s="1" customFormat="1" ht="90" customHeight="1" x14ac:dyDescent="0.25">
      <c r="B359" s="596"/>
      <c r="C359" s="536"/>
      <c r="D359" s="530"/>
      <c r="E359" s="523"/>
      <c r="F359" s="331" t="s">
        <v>1828</v>
      </c>
      <c r="G359" s="131" t="s">
        <v>1341</v>
      </c>
      <c r="H359" s="109" t="s">
        <v>186</v>
      </c>
      <c r="I359" s="447" t="s">
        <v>185</v>
      </c>
      <c r="J359" s="141" t="s">
        <v>397</v>
      </c>
      <c r="K359" s="141" t="s">
        <v>398</v>
      </c>
      <c r="L359" s="107" t="s">
        <v>186</v>
      </c>
      <c r="M359" s="405" t="s">
        <v>1</v>
      </c>
      <c r="N359" s="262">
        <v>42305</v>
      </c>
      <c r="O359" s="262">
        <v>42782</v>
      </c>
      <c r="P359" s="262">
        <v>43146</v>
      </c>
      <c r="Q359" s="115">
        <v>10000</v>
      </c>
      <c r="R359" s="56">
        <v>0.75</v>
      </c>
      <c r="S359" s="55" t="s">
        <v>279</v>
      </c>
      <c r="T359" s="55">
        <v>7500</v>
      </c>
    </row>
    <row r="360" spans="2:20" s="1" customFormat="1" ht="90" customHeight="1" x14ac:dyDescent="0.25">
      <c r="B360" s="596"/>
      <c r="C360" s="536"/>
      <c r="D360" s="530"/>
      <c r="E360" s="523"/>
      <c r="F360" s="331" t="s">
        <v>1828</v>
      </c>
      <c r="G360" s="131" t="s">
        <v>2560</v>
      </c>
      <c r="H360" s="109" t="s">
        <v>217</v>
      </c>
      <c r="I360" s="447" t="s">
        <v>216</v>
      </c>
      <c r="J360" s="141" t="s">
        <v>397</v>
      </c>
      <c r="K360" s="141" t="s">
        <v>398</v>
      </c>
      <c r="L360" s="107" t="s">
        <v>217</v>
      </c>
      <c r="M360" s="405" t="s">
        <v>30</v>
      </c>
      <c r="N360" s="262">
        <v>42305</v>
      </c>
      <c r="O360" s="262">
        <v>42348</v>
      </c>
      <c r="P360" s="262">
        <v>42713</v>
      </c>
      <c r="Q360" s="115">
        <v>19500</v>
      </c>
      <c r="R360" s="56">
        <v>0.75</v>
      </c>
      <c r="S360" s="55" t="s">
        <v>279</v>
      </c>
      <c r="T360" s="55">
        <v>14625</v>
      </c>
    </row>
    <row r="361" spans="2:20" s="1" customFormat="1" ht="90" customHeight="1" x14ac:dyDescent="0.25">
      <c r="B361" s="596"/>
      <c r="C361" s="536"/>
      <c r="D361" s="530"/>
      <c r="E361" s="523"/>
      <c r="F361" s="331" t="s">
        <v>1828</v>
      </c>
      <c r="G361" s="131" t="s">
        <v>2523</v>
      </c>
      <c r="H361" s="109" t="s">
        <v>73</v>
      </c>
      <c r="I361" s="447" t="s">
        <v>179</v>
      </c>
      <c r="J361" s="141" t="s">
        <v>397</v>
      </c>
      <c r="K361" s="141" t="s">
        <v>398</v>
      </c>
      <c r="L361" s="107" t="s">
        <v>73</v>
      </c>
      <c r="M361" s="405" t="s">
        <v>13</v>
      </c>
      <c r="N361" s="262">
        <v>42305</v>
      </c>
      <c r="O361" s="262">
        <v>42325</v>
      </c>
      <c r="P361" s="262">
        <v>42690</v>
      </c>
      <c r="Q361" s="115">
        <v>20000</v>
      </c>
      <c r="R361" s="56">
        <v>0.75</v>
      </c>
      <c r="S361" s="55" t="s">
        <v>279</v>
      </c>
      <c r="T361" s="55">
        <v>15000</v>
      </c>
    </row>
    <row r="362" spans="2:20" s="1" customFormat="1" ht="90" customHeight="1" x14ac:dyDescent="0.25">
      <c r="B362" s="596"/>
      <c r="C362" s="536"/>
      <c r="D362" s="530"/>
      <c r="E362" s="523"/>
      <c r="F362" s="331" t="s">
        <v>1828</v>
      </c>
      <c r="G362" s="131" t="s">
        <v>2398</v>
      </c>
      <c r="H362" s="109" t="s">
        <v>168</v>
      </c>
      <c r="I362" s="447" t="s">
        <v>167</v>
      </c>
      <c r="J362" s="141" t="s">
        <v>397</v>
      </c>
      <c r="K362" s="141" t="s">
        <v>398</v>
      </c>
      <c r="L362" s="107" t="s">
        <v>168</v>
      </c>
      <c r="M362" s="405" t="s">
        <v>25</v>
      </c>
      <c r="N362" s="262">
        <v>42305</v>
      </c>
      <c r="O362" s="262">
        <v>42314</v>
      </c>
      <c r="P362" s="262">
        <v>42682</v>
      </c>
      <c r="Q362" s="115">
        <v>20000</v>
      </c>
      <c r="R362" s="56">
        <v>0.75</v>
      </c>
      <c r="S362" s="55" t="s">
        <v>279</v>
      </c>
      <c r="T362" s="55">
        <v>15000</v>
      </c>
    </row>
    <row r="363" spans="2:20" s="1" customFormat="1" ht="90" customHeight="1" x14ac:dyDescent="0.25">
      <c r="B363" s="596"/>
      <c r="C363" s="536"/>
      <c r="D363" s="530"/>
      <c r="E363" s="523"/>
      <c r="F363" s="331" t="s">
        <v>1829</v>
      </c>
      <c r="G363" s="131" t="s">
        <v>2399</v>
      </c>
      <c r="H363" s="109" t="s">
        <v>289</v>
      </c>
      <c r="I363" s="447" t="s">
        <v>290</v>
      </c>
      <c r="J363" s="141" t="s">
        <v>397</v>
      </c>
      <c r="K363" s="141" t="s">
        <v>398</v>
      </c>
      <c r="L363" s="107" t="s">
        <v>289</v>
      </c>
      <c r="M363" s="405" t="s">
        <v>1</v>
      </c>
      <c r="N363" s="262">
        <v>42410</v>
      </c>
      <c r="O363" s="262">
        <v>42229</v>
      </c>
      <c r="P363" s="262">
        <v>42959</v>
      </c>
      <c r="Q363" s="115">
        <v>317953.40000000002</v>
      </c>
      <c r="R363" s="56">
        <v>0.44999999999999996</v>
      </c>
      <c r="S363" s="55" t="s">
        <v>279</v>
      </c>
      <c r="T363" s="55">
        <v>143079.03</v>
      </c>
    </row>
    <row r="364" spans="2:20" s="1" customFormat="1" ht="90" customHeight="1" x14ac:dyDescent="0.25">
      <c r="B364" s="596"/>
      <c r="C364" s="536"/>
      <c r="D364" s="530"/>
      <c r="E364" s="523"/>
      <c r="F364" s="331" t="s">
        <v>1829</v>
      </c>
      <c r="G364" s="131" t="s">
        <v>1296</v>
      </c>
      <c r="H364" s="109" t="s">
        <v>291</v>
      </c>
      <c r="I364" s="447" t="s">
        <v>292</v>
      </c>
      <c r="J364" s="141" t="s">
        <v>397</v>
      </c>
      <c r="K364" s="141" t="s">
        <v>398</v>
      </c>
      <c r="L364" s="107" t="s">
        <v>291</v>
      </c>
      <c r="M364" s="405" t="s">
        <v>25</v>
      </c>
      <c r="N364" s="262">
        <v>42426</v>
      </c>
      <c r="O364" s="262">
        <v>42370</v>
      </c>
      <c r="P364" s="262">
        <v>43100</v>
      </c>
      <c r="Q364" s="115">
        <v>180351.59</v>
      </c>
      <c r="R364" s="56">
        <v>0.37514623519537588</v>
      </c>
      <c r="S364" s="55" t="s">
        <v>279</v>
      </c>
      <c r="T364" s="55">
        <v>81158.22</v>
      </c>
    </row>
    <row r="365" spans="2:20" s="1" customFormat="1" ht="90" customHeight="1" x14ac:dyDescent="0.25">
      <c r="B365" s="596"/>
      <c r="C365" s="536"/>
      <c r="D365" s="530"/>
      <c r="E365" s="523"/>
      <c r="F365" s="331" t="s">
        <v>1828</v>
      </c>
      <c r="G365" s="131" t="s">
        <v>2400</v>
      </c>
      <c r="H365" s="109" t="s">
        <v>154</v>
      </c>
      <c r="I365" s="447" t="s">
        <v>153</v>
      </c>
      <c r="J365" s="141" t="s">
        <v>397</v>
      </c>
      <c r="K365" s="141" t="s">
        <v>398</v>
      </c>
      <c r="L365" s="107" t="s">
        <v>154</v>
      </c>
      <c r="M365" s="405" t="s">
        <v>25</v>
      </c>
      <c r="N365" s="262">
        <v>42305</v>
      </c>
      <c r="O365" s="262">
        <v>42315</v>
      </c>
      <c r="P365" s="262">
        <v>42680</v>
      </c>
      <c r="Q365" s="115">
        <v>20000</v>
      </c>
      <c r="R365" s="56">
        <v>0.75</v>
      </c>
      <c r="S365" s="55" t="s">
        <v>279</v>
      </c>
      <c r="T365" s="55">
        <v>15000</v>
      </c>
    </row>
    <row r="366" spans="2:20" s="1" customFormat="1" ht="85.5" customHeight="1" x14ac:dyDescent="0.25">
      <c r="B366" s="596"/>
      <c r="C366" s="536"/>
      <c r="D366" s="530"/>
      <c r="E366" s="523"/>
      <c r="F366" s="331" t="s">
        <v>1828</v>
      </c>
      <c r="G366" s="131" t="s">
        <v>2561</v>
      </c>
      <c r="H366" s="109" t="s">
        <v>152</v>
      </c>
      <c r="I366" s="447" t="s">
        <v>151</v>
      </c>
      <c r="J366" s="141" t="s">
        <v>397</v>
      </c>
      <c r="K366" s="141" t="s">
        <v>398</v>
      </c>
      <c r="L366" s="107" t="s">
        <v>152</v>
      </c>
      <c r="M366" s="405" t="s">
        <v>25</v>
      </c>
      <c r="N366" s="262">
        <v>42305</v>
      </c>
      <c r="O366" s="262">
        <v>42342</v>
      </c>
      <c r="P366" s="262">
        <v>42707</v>
      </c>
      <c r="Q366" s="115">
        <v>20000</v>
      </c>
      <c r="R366" s="56">
        <v>0.75</v>
      </c>
      <c r="S366" s="55" t="s">
        <v>279</v>
      </c>
      <c r="T366" s="55">
        <v>15000</v>
      </c>
    </row>
    <row r="367" spans="2:20" s="1" customFormat="1" ht="70.5" customHeight="1" x14ac:dyDescent="0.25">
      <c r="B367" s="596"/>
      <c r="C367" s="536"/>
      <c r="D367" s="530"/>
      <c r="E367" s="523"/>
      <c r="F367" s="331" t="s">
        <v>1828</v>
      </c>
      <c r="G367" s="131" t="s">
        <v>2562</v>
      </c>
      <c r="H367" s="109" t="s">
        <v>150</v>
      </c>
      <c r="I367" s="447" t="s">
        <v>149</v>
      </c>
      <c r="J367" s="141" t="s">
        <v>397</v>
      </c>
      <c r="K367" s="141" t="s">
        <v>398</v>
      </c>
      <c r="L367" s="107" t="s">
        <v>150</v>
      </c>
      <c r="M367" s="405" t="s">
        <v>7</v>
      </c>
      <c r="N367" s="262">
        <v>42305</v>
      </c>
      <c r="O367" s="262">
        <v>42312</v>
      </c>
      <c r="P367" s="262">
        <v>42677</v>
      </c>
      <c r="Q367" s="115">
        <v>19459</v>
      </c>
      <c r="R367" s="56">
        <v>0.75</v>
      </c>
      <c r="S367" s="55" t="s">
        <v>279</v>
      </c>
      <c r="T367" s="55">
        <v>14594.25</v>
      </c>
    </row>
    <row r="368" spans="2:20" s="1" customFormat="1" ht="63.75" customHeight="1" x14ac:dyDescent="0.25">
      <c r="B368" s="596"/>
      <c r="C368" s="536"/>
      <c r="D368" s="530"/>
      <c r="E368" s="523"/>
      <c r="F368" s="331" t="s">
        <v>1828</v>
      </c>
      <c r="G368" s="131" t="s">
        <v>2401</v>
      </c>
      <c r="H368" s="109" t="s">
        <v>135</v>
      </c>
      <c r="I368" s="447" t="s">
        <v>148</v>
      </c>
      <c r="J368" s="141" t="s">
        <v>397</v>
      </c>
      <c r="K368" s="141" t="s">
        <v>398</v>
      </c>
      <c r="L368" s="107" t="s">
        <v>135</v>
      </c>
      <c r="M368" s="405" t="s">
        <v>1</v>
      </c>
      <c r="N368" s="262">
        <v>42305</v>
      </c>
      <c r="O368" s="262">
        <v>42303</v>
      </c>
      <c r="P368" s="262">
        <v>42682</v>
      </c>
      <c r="Q368" s="115">
        <v>20000</v>
      </c>
      <c r="R368" s="56">
        <v>0.75</v>
      </c>
      <c r="S368" s="55" t="s">
        <v>279</v>
      </c>
      <c r="T368" s="55">
        <v>15000</v>
      </c>
    </row>
    <row r="369" spans="2:20" s="1" customFormat="1" ht="68.25" customHeight="1" x14ac:dyDescent="0.25">
      <c r="B369" s="596"/>
      <c r="C369" s="536"/>
      <c r="D369" s="530"/>
      <c r="E369" s="523"/>
      <c r="F369" s="331" t="s">
        <v>1828</v>
      </c>
      <c r="G369" s="131" t="s">
        <v>2563</v>
      </c>
      <c r="H369" s="109" t="s">
        <v>135</v>
      </c>
      <c r="I369" s="447" t="s">
        <v>147</v>
      </c>
      <c r="J369" s="141" t="s">
        <v>397</v>
      </c>
      <c r="K369" s="141" t="s">
        <v>398</v>
      </c>
      <c r="L369" s="107" t="s">
        <v>135</v>
      </c>
      <c r="M369" s="405" t="s">
        <v>13</v>
      </c>
      <c r="N369" s="262">
        <v>42305</v>
      </c>
      <c r="O369" s="262">
        <v>42303</v>
      </c>
      <c r="P369" s="262">
        <v>42671</v>
      </c>
      <c r="Q369" s="115">
        <v>20000</v>
      </c>
      <c r="R369" s="56">
        <v>0.75</v>
      </c>
      <c r="S369" s="55" t="s">
        <v>279</v>
      </c>
      <c r="T369" s="55">
        <v>15000</v>
      </c>
    </row>
    <row r="370" spans="2:20" s="1" customFormat="1" ht="70.5" customHeight="1" x14ac:dyDescent="0.25">
      <c r="B370" s="596"/>
      <c r="C370" s="536"/>
      <c r="D370" s="530"/>
      <c r="E370" s="523"/>
      <c r="F370" s="331" t="s">
        <v>1828</v>
      </c>
      <c r="G370" s="131" t="s">
        <v>2564</v>
      </c>
      <c r="H370" s="109" t="s">
        <v>135</v>
      </c>
      <c r="I370" s="447" t="s">
        <v>146</v>
      </c>
      <c r="J370" s="141" t="s">
        <v>397</v>
      </c>
      <c r="K370" s="141" t="s">
        <v>398</v>
      </c>
      <c r="L370" s="107" t="s">
        <v>135</v>
      </c>
      <c r="M370" s="405" t="s">
        <v>25</v>
      </c>
      <c r="N370" s="262">
        <v>42305</v>
      </c>
      <c r="O370" s="262">
        <v>42335</v>
      </c>
      <c r="P370" s="262">
        <v>42700</v>
      </c>
      <c r="Q370" s="115">
        <v>20000</v>
      </c>
      <c r="R370" s="56">
        <v>0.75</v>
      </c>
      <c r="S370" s="55" t="s">
        <v>279</v>
      </c>
      <c r="T370" s="55">
        <v>15000</v>
      </c>
    </row>
    <row r="371" spans="2:20" ht="65.25" customHeight="1" x14ac:dyDescent="0.25">
      <c r="B371" s="596"/>
      <c r="C371" s="536"/>
      <c r="D371" s="530"/>
      <c r="E371" s="523"/>
      <c r="F371" s="331" t="s">
        <v>1828</v>
      </c>
      <c r="G371" s="131" t="s">
        <v>2565</v>
      </c>
      <c r="H371" s="109" t="s">
        <v>145</v>
      </c>
      <c r="I371" s="447" t="s">
        <v>144</v>
      </c>
      <c r="J371" s="141" t="s">
        <v>397</v>
      </c>
      <c r="K371" s="141" t="s">
        <v>398</v>
      </c>
      <c r="L371" s="107" t="s">
        <v>145</v>
      </c>
      <c r="M371" s="405" t="s">
        <v>30</v>
      </c>
      <c r="N371" s="262">
        <v>42305</v>
      </c>
      <c r="O371" s="262">
        <v>42334</v>
      </c>
      <c r="P371" s="262">
        <v>42699</v>
      </c>
      <c r="Q371" s="115">
        <v>20000</v>
      </c>
      <c r="R371" s="56">
        <v>0.75</v>
      </c>
      <c r="S371" s="55" t="s">
        <v>279</v>
      </c>
      <c r="T371" s="55">
        <v>15000</v>
      </c>
    </row>
    <row r="372" spans="2:20" ht="58.5" customHeight="1" x14ac:dyDescent="0.25">
      <c r="B372" s="596"/>
      <c r="C372" s="536"/>
      <c r="D372" s="530"/>
      <c r="E372" s="523"/>
      <c r="F372" s="331" t="s">
        <v>1828</v>
      </c>
      <c r="G372" s="131" t="s">
        <v>2566</v>
      </c>
      <c r="H372" s="109" t="s">
        <v>143</v>
      </c>
      <c r="I372" s="447" t="s">
        <v>142</v>
      </c>
      <c r="J372" s="141" t="s">
        <v>397</v>
      </c>
      <c r="K372" s="141" t="s">
        <v>398</v>
      </c>
      <c r="L372" s="107" t="s">
        <v>143</v>
      </c>
      <c r="M372" s="405" t="s">
        <v>25</v>
      </c>
      <c r="N372" s="262">
        <v>42305</v>
      </c>
      <c r="O372" s="262">
        <v>42325</v>
      </c>
      <c r="P372" s="262">
        <v>42690</v>
      </c>
      <c r="Q372" s="115">
        <v>20000</v>
      </c>
      <c r="R372" s="56">
        <v>0.75</v>
      </c>
      <c r="S372" s="55" t="s">
        <v>279</v>
      </c>
      <c r="T372" s="55">
        <v>15000</v>
      </c>
    </row>
    <row r="373" spans="2:20" ht="65.25" customHeight="1" x14ac:dyDescent="0.25">
      <c r="B373" s="596"/>
      <c r="C373" s="536"/>
      <c r="D373" s="530"/>
      <c r="E373" s="523"/>
      <c r="F373" s="331" t="s">
        <v>1828</v>
      </c>
      <c r="G373" s="131" t="s">
        <v>2402</v>
      </c>
      <c r="H373" s="109" t="s">
        <v>141</v>
      </c>
      <c r="I373" s="447" t="s">
        <v>140</v>
      </c>
      <c r="J373" s="141" t="s">
        <v>397</v>
      </c>
      <c r="K373" s="141" t="s">
        <v>398</v>
      </c>
      <c r="L373" s="107" t="s">
        <v>141</v>
      </c>
      <c r="M373" s="405" t="s">
        <v>1</v>
      </c>
      <c r="N373" s="262">
        <v>42305</v>
      </c>
      <c r="O373" s="262">
        <v>42322</v>
      </c>
      <c r="P373" s="262">
        <v>42687</v>
      </c>
      <c r="Q373" s="115">
        <v>20000</v>
      </c>
      <c r="R373" s="56">
        <v>0.75</v>
      </c>
      <c r="S373" s="55" t="s">
        <v>279</v>
      </c>
      <c r="T373" s="55">
        <v>15000</v>
      </c>
    </row>
    <row r="374" spans="2:20" ht="62.25" customHeight="1" x14ac:dyDescent="0.25">
      <c r="B374" s="596"/>
      <c r="C374" s="536"/>
      <c r="D374" s="530"/>
      <c r="E374" s="523"/>
      <c r="F374" s="331" t="s">
        <v>1828</v>
      </c>
      <c r="G374" s="131" t="s">
        <v>2403</v>
      </c>
      <c r="H374" s="109" t="s">
        <v>139</v>
      </c>
      <c r="I374" s="447" t="s">
        <v>138</v>
      </c>
      <c r="J374" s="141" t="s">
        <v>397</v>
      </c>
      <c r="K374" s="141" t="s">
        <v>398</v>
      </c>
      <c r="L374" s="107" t="s">
        <v>139</v>
      </c>
      <c r="M374" s="405" t="s">
        <v>13</v>
      </c>
      <c r="N374" s="262">
        <v>42305</v>
      </c>
      <c r="O374" s="262">
        <v>42335</v>
      </c>
      <c r="P374" s="262">
        <v>42755</v>
      </c>
      <c r="Q374" s="115">
        <v>18000</v>
      </c>
      <c r="R374" s="56">
        <v>0.75</v>
      </c>
      <c r="S374" s="55" t="s">
        <v>279</v>
      </c>
      <c r="T374" s="55">
        <v>13500</v>
      </c>
    </row>
    <row r="375" spans="2:20" ht="75.75" customHeight="1" x14ac:dyDescent="0.25">
      <c r="B375" s="596"/>
      <c r="C375" s="536"/>
      <c r="D375" s="530"/>
      <c r="E375" s="523"/>
      <c r="F375" s="331" t="s">
        <v>1828</v>
      </c>
      <c r="G375" s="131" t="s">
        <v>2404</v>
      </c>
      <c r="H375" s="109" t="s">
        <v>137</v>
      </c>
      <c r="I375" s="447" t="s">
        <v>136</v>
      </c>
      <c r="J375" s="141" t="s">
        <v>397</v>
      </c>
      <c r="K375" s="141" t="s">
        <v>398</v>
      </c>
      <c r="L375" s="107" t="s">
        <v>137</v>
      </c>
      <c r="M375" s="405" t="s">
        <v>15</v>
      </c>
      <c r="N375" s="262">
        <v>42305</v>
      </c>
      <c r="O375" s="262">
        <v>42346</v>
      </c>
      <c r="P375" s="262">
        <v>42711</v>
      </c>
      <c r="Q375" s="115">
        <v>20000</v>
      </c>
      <c r="R375" s="56">
        <v>0.75</v>
      </c>
      <c r="S375" s="55" t="s">
        <v>279</v>
      </c>
      <c r="T375" s="55">
        <v>15000</v>
      </c>
    </row>
    <row r="376" spans="2:20" ht="53.25" customHeight="1" x14ac:dyDescent="0.25">
      <c r="B376" s="596"/>
      <c r="C376" s="536"/>
      <c r="D376" s="530"/>
      <c r="E376" s="523"/>
      <c r="F376" s="331" t="s">
        <v>1828</v>
      </c>
      <c r="G376" s="131" t="s">
        <v>1305</v>
      </c>
      <c r="H376" s="109" t="s">
        <v>135</v>
      </c>
      <c r="I376" s="447" t="s">
        <v>134</v>
      </c>
      <c r="J376" s="141" t="s">
        <v>397</v>
      </c>
      <c r="K376" s="141" t="s">
        <v>398</v>
      </c>
      <c r="L376" s="107" t="s">
        <v>135</v>
      </c>
      <c r="M376" s="405" t="s">
        <v>25</v>
      </c>
      <c r="N376" s="262">
        <v>42305</v>
      </c>
      <c r="O376" s="262">
        <v>42303</v>
      </c>
      <c r="P376" s="262">
        <v>42682</v>
      </c>
      <c r="Q376" s="115">
        <v>20000</v>
      </c>
      <c r="R376" s="56">
        <v>0.75</v>
      </c>
      <c r="S376" s="55" t="s">
        <v>279</v>
      </c>
      <c r="T376" s="55">
        <v>15000</v>
      </c>
    </row>
    <row r="377" spans="2:20" ht="50.25" customHeight="1" x14ac:dyDescent="0.25">
      <c r="B377" s="596"/>
      <c r="C377" s="536"/>
      <c r="D377" s="530"/>
      <c r="E377" s="523"/>
      <c r="F377" s="331" t="s">
        <v>1828</v>
      </c>
      <c r="G377" s="131" t="s">
        <v>2567</v>
      </c>
      <c r="H377" s="109" t="s">
        <v>133</v>
      </c>
      <c r="I377" s="447" t="s">
        <v>132</v>
      </c>
      <c r="J377" s="141" t="s">
        <v>397</v>
      </c>
      <c r="K377" s="141" t="s">
        <v>398</v>
      </c>
      <c r="L377" s="107" t="s">
        <v>133</v>
      </c>
      <c r="M377" s="405" t="s">
        <v>15</v>
      </c>
      <c r="N377" s="262">
        <v>42305</v>
      </c>
      <c r="O377" s="262">
        <v>42340</v>
      </c>
      <c r="P377" s="262">
        <v>42705</v>
      </c>
      <c r="Q377" s="115">
        <v>19975</v>
      </c>
      <c r="R377" s="56">
        <v>0.75</v>
      </c>
      <c r="S377" s="55" t="s">
        <v>279</v>
      </c>
      <c r="T377" s="55">
        <v>14981.25</v>
      </c>
    </row>
    <row r="378" spans="2:20" ht="75" customHeight="1" x14ac:dyDescent="0.25">
      <c r="B378" s="596"/>
      <c r="C378" s="536"/>
      <c r="D378" s="530"/>
      <c r="E378" s="523"/>
      <c r="F378" s="331" t="s">
        <v>1828</v>
      </c>
      <c r="G378" s="131" t="s">
        <v>2405</v>
      </c>
      <c r="H378" s="109" t="s">
        <v>131</v>
      </c>
      <c r="I378" s="447" t="s">
        <v>130</v>
      </c>
      <c r="J378" s="141" t="s">
        <v>397</v>
      </c>
      <c r="K378" s="141" t="s">
        <v>398</v>
      </c>
      <c r="L378" s="107" t="s">
        <v>131</v>
      </c>
      <c r="M378" s="405" t="s">
        <v>25</v>
      </c>
      <c r="N378" s="262">
        <v>42305</v>
      </c>
      <c r="O378" s="262">
        <v>42292</v>
      </c>
      <c r="P378" s="262">
        <v>42685</v>
      </c>
      <c r="Q378" s="115">
        <v>20000</v>
      </c>
      <c r="R378" s="56">
        <v>0.75</v>
      </c>
      <c r="S378" s="55" t="s">
        <v>279</v>
      </c>
      <c r="T378" s="55">
        <v>15000</v>
      </c>
    </row>
    <row r="379" spans="2:20" ht="46.5" customHeight="1" x14ac:dyDescent="0.25">
      <c r="B379" s="596"/>
      <c r="C379" s="536"/>
      <c r="D379" s="530"/>
      <c r="E379" s="523"/>
      <c r="F379" s="331" t="s">
        <v>1828</v>
      </c>
      <c r="G379" s="131" t="s">
        <v>2406</v>
      </c>
      <c r="H379" s="109" t="s">
        <v>129</v>
      </c>
      <c r="I379" s="447" t="s">
        <v>128</v>
      </c>
      <c r="J379" s="141" t="s">
        <v>397</v>
      </c>
      <c r="K379" s="141" t="s">
        <v>398</v>
      </c>
      <c r="L379" s="107" t="s">
        <v>129</v>
      </c>
      <c r="M379" s="405" t="s">
        <v>33</v>
      </c>
      <c r="N379" s="262">
        <v>42305</v>
      </c>
      <c r="O379" s="262">
        <v>42346</v>
      </c>
      <c r="P379" s="262">
        <v>42711</v>
      </c>
      <c r="Q379" s="115">
        <v>19975</v>
      </c>
      <c r="R379" s="56">
        <v>0.75</v>
      </c>
      <c r="S379" s="55" t="s">
        <v>279</v>
      </c>
      <c r="T379" s="55">
        <v>14981.25</v>
      </c>
    </row>
    <row r="380" spans="2:20" ht="57.75" customHeight="1" x14ac:dyDescent="0.25">
      <c r="B380" s="596"/>
      <c r="C380" s="536"/>
      <c r="D380" s="530"/>
      <c r="E380" s="523"/>
      <c r="F380" s="331" t="s">
        <v>1828</v>
      </c>
      <c r="G380" s="131" t="s">
        <v>2568</v>
      </c>
      <c r="H380" s="109" t="s">
        <v>127</v>
      </c>
      <c r="I380" s="447" t="s">
        <v>126</v>
      </c>
      <c r="J380" s="141" t="s">
        <v>397</v>
      </c>
      <c r="K380" s="141" t="s">
        <v>398</v>
      </c>
      <c r="L380" s="107" t="s">
        <v>127</v>
      </c>
      <c r="M380" s="405" t="s">
        <v>13</v>
      </c>
      <c r="N380" s="262">
        <v>42305</v>
      </c>
      <c r="O380" s="262">
        <v>42332</v>
      </c>
      <c r="P380" s="262">
        <v>42697</v>
      </c>
      <c r="Q380" s="115">
        <v>19990</v>
      </c>
      <c r="R380" s="56">
        <v>0.75</v>
      </c>
      <c r="S380" s="55" t="s">
        <v>279</v>
      </c>
      <c r="T380" s="55">
        <v>14992.5</v>
      </c>
    </row>
    <row r="381" spans="2:20" ht="47.25" customHeight="1" x14ac:dyDescent="0.25">
      <c r="B381" s="596"/>
      <c r="C381" s="536"/>
      <c r="D381" s="530"/>
      <c r="E381" s="523"/>
      <c r="F381" s="331" t="s">
        <v>1828</v>
      </c>
      <c r="G381" s="131" t="s">
        <v>2407</v>
      </c>
      <c r="H381" s="109" t="s">
        <v>125</v>
      </c>
      <c r="I381" s="447" t="s">
        <v>124</v>
      </c>
      <c r="J381" s="141" t="s">
        <v>397</v>
      </c>
      <c r="K381" s="141" t="s">
        <v>398</v>
      </c>
      <c r="L381" s="107" t="s">
        <v>125</v>
      </c>
      <c r="M381" s="405" t="s">
        <v>123</v>
      </c>
      <c r="N381" s="262">
        <v>42305</v>
      </c>
      <c r="O381" s="262">
        <v>42348</v>
      </c>
      <c r="P381" s="262">
        <v>42713</v>
      </c>
      <c r="Q381" s="115">
        <v>19990</v>
      </c>
      <c r="R381" s="56">
        <v>0.75</v>
      </c>
      <c r="S381" s="55" t="s">
        <v>279</v>
      </c>
      <c r="T381" s="55">
        <v>14992.5</v>
      </c>
    </row>
    <row r="382" spans="2:20" ht="96.75" customHeight="1" x14ac:dyDescent="0.25">
      <c r="B382" s="596"/>
      <c r="C382" s="536"/>
      <c r="D382" s="530"/>
      <c r="E382" s="523"/>
      <c r="F382" s="331" t="s">
        <v>1828</v>
      </c>
      <c r="G382" s="131" t="s">
        <v>2569</v>
      </c>
      <c r="H382" s="109" t="s">
        <v>122</v>
      </c>
      <c r="I382" s="447" t="s">
        <v>121</v>
      </c>
      <c r="J382" s="141" t="s">
        <v>397</v>
      </c>
      <c r="K382" s="141" t="s">
        <v>398</v>
      </c>
      <c r="L382" s="107" t="s">
        <v>122</v>
      </c>
      <c r="M382" s="405" t="s">
        <v>21</v>
      </c>
      <c r="N382" s="262">
        <v>42305</v>
      </c>
      <c r="O382" s="262">
        <v>42346</v>
      </c>
      <c r="P382" s="262">
        <v>42711</v>
      </c>
      <c r="Q382" s="115">
        <v>19975</v>
      </c>
      <c r="R382" s="56">
        <v>0.75</v>
      </c>
      <c r="S382" s="55" t="s">
        <v>279</v>
      </c>
      <c r="T382" s="55">
        <v>14981.25</v>
      </c>
    </row>
    <row r="383" spans="2:20" ht="47.25" customHeight="1" x14ac:dyDescent="0.25">
      <c r="B383" s="596"/>
      <c r="C383" s="536"/>
      <c r="D383" s="530"/>
      <c r="E383" s="523"/>
      <c r="F383" s="331" t="s">
        <v>1828</v>
      </c>
      <c r="G383" s="131" t="s">
        <v>2408</v>
      </c>
      <c r="H383" s="109" t="s">
        <v>120</v>
      </c>
      <c r="I383" s="447" t="s">
        <v>119</v>
      </c>
      <c r="J383" s="141" t="s">
        <v>397</v>
      </c>
      <c r="K383" s="141" t="s">
        <v>398</v>
      </c>
      <c r="L383" s="107" t="s">
        <v>120</v>
      </c>
      <c r="M383" s="405" t="s">
        <v>25</v>
      </c>
      <c r="N383" s="262">
        <v>42305</v>
      </c>
      <c r="O383" s="262">
        <v>42318</v>
      </c>
      <c r="P383" s="262">
        <v>42683</v>
      </c>
      <c r="Q383" s="115">
        <v>19975</v>
      </c>
      <c r="R383" s="56">
        <v>0.75</v>
      </c>
      <c r="S383" s="55" t="s">
        <v>279</v>
      </c>
      <c r="T383" s="55">
        <v>14981.25</v>
      </c>
    </row>
    <row r="384" spans="2:20" ht="78" customHeight="1" x14ac:dyDescent="0.25">
      <c r="B384" s="596"/>
      <c r="C384" s="536"/>
      <c r="D384" s="530"/>
      <c r="E384" s="523"/>
      <c r="F384" s="331" t="s">
        <v>1828</v>
      </c>
      <c r="G384" s="131" t="s">
        <v>2409</v>
      </c>
      <c r="H384" s="109" t="s">
        <v>118</v>
      </c>
      <c r="I384" s="447" t="s">
        <v>117</v>
      </c>
      <c r="J384" s="141" t="s">
        <v>397</v>
      </c>
      <c r="K384" s="141" t="s">
        <v>398</v>
      </c>
      <c r="L384" s="107" t="s">
        <v>118</v>
      </c>
      <c r="M384" s="405" t="s">
        <v>1</v>
      </c>
      <c r="N384" s="262">
        <v>42305</v>
      </c>
      <c r="O384" s="262">
        <v>42335</v>
      </c>
      <c r="P384" s="262">
        <v>42700</v>
      </c>
      <c r="Q384" s="115">
        <v>19680</v>
      </c>
      <c r="R384" s="56">
        <v>0.75</v>
      </c>
      <c r="S384" s="55" t="s">
        <v>279</v>
      </c>
      <c r="T384" s="55">
        <v>14760</v>
      </c>
    </row>
    <row r="385" spans="2:20" ht="62.25" customHeight="1" x14ac:dyDescent="0.25">
      <c r="B385" s="596"/>
      <c r="C385" s="536"/>
      <c r="D385" s="530"/>
      <c r="E385" s="523"/>
      <c r="F385" s="331" t="s">
        <v>1828</v>
      </c>
      <c r="G385" s="131" t="s">
        <v>2410</v>
      </c>
      <c r="H385" s="109" t="s">
        <v>116</v>
      </c>
      <c r="I385" s="447" t="s">
        <v>115</v>
      </c>
      <c r="J385" s="141" t="s">
        <v>397</v>
      </c>
      <c r="K385" s="141" t="s">
        <v>398</v>
      </c>
      <c r="L385" s="107" t="s">
        <v>116</v>
      </c>
      <c r="M385" s="405" t="s">
        <v>21</v>
      </c>
      <c r="N385" s="262">
        <v>42305</v>
      </c>
      <c r="O385" s="262">
        <v>42320</v>
      </c>
      <c r="P385" s="262">
        <v>42716</v>
      </c>
      <c r="Q385" s="115">
        <v>20000</v>
      </c>
      <c r="R385" s="56">
        <v>0.75</v>
      </c>
      <c r="S385" s="55" t="s">
        <v>279</v>
      </c>
      <c r="T385" s="55">
        <v>15000</v>
      </c>
    </row>
    <row r="386" spans="2:20" ht="78" customHeight="1" x14ac:dyDescent="0.25">
      <c r="B386" s="596"/>
      <c r="C386" s="536"/>
      <c r="D386" s="530"/>
      <c r="E386" s="523"/>
      <c r="F386" s="331" t="s">
        <v>1828</v>
      </c>
      <c r="G386" s="131" t="s">
        <v>2411</v>
      </c>
      <c r="H386" s="109" t="s">
        <v>114</v>
      </c>
      <c r="I386" s="447" t="s">
        <v>113</v>
      </c>
      <c r="J386" s="141" t="s">
        <v>397</v>
      </c>
      <c r="K386" s="141" t="s">
        <v>398</v>
      </c>
      <c r="L386" s="107" t="s">
        <v>114</v>
      </c>
      <c r="M386" s="405" t="s">
        <v>25</v>
      </c>
      <c r="N386" s="262">
        <v>42305</v>
      </c>
      <c r="O386" s="262">
        <v>42320</v>
      </c>
      <c r="P386" s="262">
        <v>42685</v>
      </c>
      <c r="Q386" s="115">
        <v>20000</v>
      </c>
      <c r="R386" s="56">
        <v>0.75</v>
      </c>
      <c r="S386" s="55" t="s">
        <v>279</v>
      </c>
      <c r="T386" s="55">
        <v>15000</v>
      </c>
    </row>
    <row r="387" spans="2:20" ht="102" customHeight="1" x14ac:dyDescent="0.25">
      <c r="B387" s="596"/>
      <c r="C387" s="536"/>
      <c r="D387" s="530"/>
      <c r="E387" s="523"/>
      <c r="F387" s="331" t="s">
        <v>1807</v>
      </c>
      <c r="G387" s="131" t="s">
        <v>1284</v>
      </c>
      <c r="H387" s="109" t="s">
        <v>50</v>
      </c>
      <c r="I387" s="447" t="s">
        <v>112</v>
      </c>
      <c r="J387" s="141" t="s">
        <v>397</v>
      </c>
      <c r="K387" s="141" t="s">
        <v>398</v>
      </c>
      <c r="L387" s="107" t="s">
        <v>50</v>
      </c>
      <c r="M387" s="400" t="s">
        <v>375</v>
      </c>
      <c r="N387" s="262">
        <v>42281</v>
      </c>
      <c r="O387" s="262">
        <v>42278</v>
      </c>
      <c r="P387" s="262">
        <v>44196</v>
      </c>
      <c r="Q387" s="115">
        <v>4000000</v>
      </c>
      <c r="R387" s="56">
        <v>0.5</v>
      </c>
      <c r="S387" s="55" t="s">
        <v>279</v>
      </c>
      <c r="T387" s="55">
        <v>2000000</v>
      </c>
    </row>
    <row r="388" spans="2:20" ht="151.5" customHeight="1" x14ac:dyDescent="0.25">
      <c r="B388" s="596"/>
      <c r="C388" s="536"/>
      <c r="D388" s="530"/>
      <c r="E388" s="523"/>
      <c r="F388" s="331" t="s">
        <v>1830</v>
      </c>
      <c r="G388" s="131" t="s">
        <v>1284</v>
      </c>
      <c r="H388" s="109" t="s">
        <v>111</v>
      </c>
      <c r="I388" s="447" t="s">
        <v>110</v>
      </c>
      <c r="J388" s="141" t="s">
        <v>397</v>
      </c>
      <c r="K388" s="141" t="s">
        <v>398</v>
      </c>
      <c r="L388" s="107" t="s">
        <v>111</v>
      </c>
      <c r="M388" s="400" t="s">
        <v>375</v>
      </c>
      <c r="N388" s="262">
        <v>42281</v>
      </c>
      <c r="O388" s="262">
        <v>42278</v>
      </c>
      <c r="P388" s="262">
        <v>44196</v>
      </c>
      <c r="Q388" s="115">
        <v>1000000</v>
      </c>
      <c r="R388" s="56">
        <v>0.5</v>
      </c>
      <c r="S388" s="55" t="s">
        <v>279</v>
      </c>
      <c r="T388" s="55">
        <v>500000</v>
      </c>
    </row>
    <row r="389" spans="2:20" ht="73.5" customHeight="1" x14ac:dyDescent="0.25">
      <c r="B389" s="596"/>
      <c r="C389" s="536"/>
      <c r="D389" s="530"/>
      <c r="E389" s="523"/>
      <c r="F389" s="331" t="s">
        <v>1828</v>
      </c>
      <c r="G389" s="131" t="s">
        <v>2570</v>
      </c>
      <c r="H389" s="109" t="s">
        <v>269</v>
      </c>
      <c r="I389" s="447" t="s">
        <v>270</v>
      </c>
      <c r="J389" s="141" t="s">
        <v>397</v>
      </c>
      <c r="K389" s="141" t="s">
        <v>398</v>
      </c>
      <c r="L389" s="107" t="s">
        <v>269</v>
      </c>
      <c r="M389" s="405" t="s">
        <v>15</v>
      </c>
      <c r="N389" s="262">
        <v>42373</v>
      </c>
      <c r="O389" s="262">
        <v>42396</v>
      </c>
      <c r="P389" s="262">
        <v>42761</v>
      </c>
      <c r="Q389" s="115">
        <v>20000</v>
      </c>
      <c r="R389" s="56">
        <v>0.75</v>
      </c>
      <c r="S389" s="55" t="s">
        <v>279</v>
      </c>
      <c r="T389" s="55">
        <v>15000</v>
      </c>
    </row>
    <row r="390" spans="2:20" ht="97.5" customHeight="1" x14ac:dyDescent="0.25">
      <c r="B390" s="596"/>
      <c r="C390" s="536"/>
      <c r="D390" s="530"/>
      <c r="E390" s="523"/>
      <c r="F390" s="331" t="s">
        <v>1828</v>
      </c>
      <c r="G390" s="131" t="s">
        <v>2521</v>
      </c>
      <c r="H390" s="109" t="s">
        <v>264</v>
      </c>
      <c r="I390" s="447" t="s">
        <v>265</v>
      </c>
      <c r="J390" s="141" t="s">
        <v>397</v>
      </c>
      <c r="K390" s="141" t="s">
        <v>398</v>
      </c>
      <c r="L390" s="107" t="s">
        <v>264</v>
      </c>
      <c r="M390" s="405" t="s">
        <v>33</v>
      </c>
      <c r="N390" s="262">
        <v>42373</v>
      </c>
      <c r="O390" s="262">
        <v>42404</v>
      </c>
      <c r="P390" s="262">
        <v>42769</v>
      </c>
      <c r="Q390" s="115">
        <v>19750</v>
      </c>
      <c r="R390" s="56">
        <v>0.75</v>
      </c>
      <c r="S390" s="55" t="s">
        <v>279</v>
      </c>
      <c r="T390" s="55">
        <v>14812.5</v>
      </c>
    </row>
    <row r="391" spans="2:20" ht="69" customHeight="1" x14ac:dyDescent="0.25">
      <c r="B391" s="596"/>
      <c r="C391" s="536"/>
      <c r="D391" s="530"/>
      <c r="E391" s="523"/>
      <c r="F391" s="331" t="s">
        <v>1829</v>
      </c>
      <c r="G391" s="131" t="s">
        <v>1246</v>
      </c>
      <c r="H391" s="109" t="s">
        <v>295</v>
      </c>
      <c r="I391" s="447" t="s">
        <v>296</v>
      </c>
      <c r="J391" s="141" t="s">
        <v>397</v>
      </c>
      <c r="K391" s="141" t="s">
        <v>398</v>
      </c>
      <c r="L391" s="107" t="s">
        <v>295</v>
      </c>
      <c r="M391" s="405" t="s">
        <v>10</v>
      </c>
      <c r="N391" s="262">
        <v>42410</v>
      </c>
      <c r="O391" s="262">
        <v>42379</v>
      </c>
      <c r="P391" s="262">
        <v>42886</v>
      </c>
      <c r="Q391" s="115">
        <v>45100</v>
      </c>
      <c r="R391" s="56">
        <v>0.45</v>
      </c>
      <c r="S391" s="55" t="s">
        <v>279</v>
      </c>
      <c r="T391" s="55">
        <v>20295</v>
      </c>
    </row>
    <row r="392" spans="2:20" ht="38.25" customHeight="1" x14ac:dyDescent="0.25">
      <c r="B392" s="596"/>
      <c r="C392" s="536"/>
      <c r="D392" s="530"/>
      <c r="E392" s="523"/>
      <c r="F392" s="331" t="s">
        <v>1829</v>
      </c>
      <c r="G392" s="131" t="s">
        <v>2571</v>
      </c>
      <c r="H392" s="109" t="s">
        <v>293</v>
      </c>
      <c r="I392" s="447" t="s">
        <v>294</v>
      </c>
      <c r="J392" s="141" t="s">
        <v>397</v>
      </c>
      <c r="K392" s="141" t="s">
        <v>398</v>
      </c>
      <c r="L392" s="107" t="s">
        <v>293</v>
      </c>
      <c r="M392" s="405" t="s">
        <v>13</v>
      </c>
      <c r="N392" s="262">
        <v>42410</v>
      </c>
      <c r="O392" s="262">
        <v>42370</v>
      </c>
      <c r="P392" s="262">
        <v>43465</v>
      </c>
      <c r="Q392" s="115">
        <v>352912.06</v>
      </c>
      <c r="R392" s="56">
        <v>0.45000000850070127</v>
      </c>
      <c r="S392" s="55" t="s">
        <v>279</v>
      </c>
      <c r="T392" s="55">
        <v>158810.43</v>
      </c>
    </row>
    <row r="393" spans="2:20" ht="44.25" customHeight="1" x14ac:dyDescent="0.25">
      <c r="B393" s="596"/>
      <c r="C393" s="536"/>
      <c r="D393" s="530"/>
      <c r="E393" s="523"/>
      <c r="F393" s="331" t="s">
        <v>1831</v>
      </c>
      <c r="G393" s="131" t="s">
        <v>1302</v>
      </c>
      <c r="H393" s="109" t="s">
        <v>297</v>
      </c>
      <c r="I393" s="447" t="s">
        <v>298</v>
      </c>
      <c r="J393" s="141" t="s">
        <v>397</v>
      </c>
      <c r="K393" s="141" t="s">
        <v>398</v>
      </c>
      <c r="L393" s="107" t="s">
        <v>297</v>
      </c>
      <c r="M393" s="400" t="s">
        <v>4</v>
      </c>
      <c r="N393" s="262">
        <v>42446</v>
      </c>
      <c r="O393" s="262">
        <v>42430</v>
      </c>
      <c r="P393" s="262">
        <v>43524</v>
      </c>
      <c r="Q393" s="115">
        <v>156239.85999999999</v>
      </c>
      <c r="R393" s="56">
        <v>0.69999998719916934</v>
      </c>
      <c r="S393" s="55" t="s">
        <v>279</v>
      </c>
      <c r="T393" s="55">
        <v>109367.9</v>
      </c>
    </row>
    <row r="394" spans="2:20" ht="108" customHeight="1" x14ac:dyDescent="0.25">
      <c r="B394" s="596"/>
      <c r="C394" s="536"/>
      <c r="D394" s="530"/>
      <c r="E394" s="523"/>
      <c r="F394" s="331" t="s">
        <v>1832</v>
      </c>
      <c r="G394" s="131" t="s">
        <v>2572</v>
      </c>
      <c r="H394" s="109" t="s">
        <v>336</v>
      </c>
      <c r="I394" s="447" t="s">
        <v>337</v>
      </c>
      <c r="J394" s="141" t="s">
        <v>397</v>
      </c>
      <c r="K394" s="141" t="s">
        <v>398</v>
      </c>
      <c r="L394" s="107" t="s">
        <v>336</v>
      </c>
      <c r="M394" s="400" t="s">
        <v>10</v>
      </c>
      <c r="N394" s="262">
        <v>42451</v>
      </c>
      <c r="O394" s="262">
        <v>42278</v>
      </c>
      <c r="P394" s="262">
        <v>42735</v>
      </c>
      <c r="Q394" s="118">
        <v>273582.73</v>
      </c>
      <c r="R394" s="56">
        <v>0.69999998758986948</v>
      </c>
      <c r="S394" s="55" t="s">
        <v>279</v>
      </c>
      <c r="T394" s="58">
        <v>199939.72</v>
      </c>
    </row>
    <row r="395" spans="2:20" ht="123" customHeight="1" x14ac:dyDescent="0.25">
      <c r="B395" s="596"/>
      <c r="C395" s="536"/>
      <c r="D395" s="530"/>
      <c r="E395" s="523"/>
      <c r="F395" s="331" t="s">
        <v>1833</v>
      </c>
      <c r="G395" s="131" t="s">
        <v>2573</v>
      </c>
      <c r="H395" s="109" t="s">
        <v>287</v>
      </c>
      <c r="I395" s="447" t="s">
        <v>288</v>
      </c>
      <c r="J395" s="141" t="s">
        <v>397</v>
      </c>
      <c r="K395" s="141" t="s">
        <v>398</v>
      </c>
      <c r="L395" s="107" t="s">
        <v>1447</v>
      </c>
      <c r="M395" s="405" t="s">
        <v>375</v>
      </c>
      <c r="N395" s="262">
        <v>42429</v>
      </c>
      <c r="O395" s="262">
        <v>42401</v>
      </c>
      <c r="P395" s="262">
        <v>43220</v>
      </c>
      <c r="Q395" s="115">
        <v>246595.05</v>
      </c>
      <c r="R395" s="56">
        <v>0.8</v>
      </c>
      <c r="S395" s="55" t="s">
        <v>279</v>
      </c>
      <c r="T395" s="55">
        <v>197276.04</v>
      </c>
    </row>
    <row r="396" spans="2:20" ht="64.5" customHeight="1" x14ac:dyDescent="0.25">
      <c r="B396" s="596"/>
      <c r="C396" s="536"/>
      <c r="D396" s="530"/>
      <c r="E396" s="523"/>
      <c r="F396" s="331" t="s">
        <v>1832</v>
      </c>
      <c r="G396" s="131" t="s">
        <v>2574</v>
      </c>
      <c r="H396" s="109" t="s">
        <v>334</v>
      </c>
      <c r="I396" s="447" t="s">
        <v>335</v>
      </c>
      <c r="J396" s="141" t="s">
        <v>397</v>
      </c>
      <c r="K396" s="141" t="s">
        <v>398</v>
      </c>
      <c r="L396" s="107" t="s">
        <v>334</v>
      </c>
      <c r="M396" s="400" t="s">
        <v>13</v>
      </c>
      <c r="N396" s="262">
        <v>42451</v>
      </c>
      <c r="O396" s="262">
        <v>42522</v>
      </c>
      <c r="P396" s="262">
        <v>42642</v>
      </c>
      <c r="Q396" s="115">
        <v>331035.90000000002</v>
      </c>
      <c r="R396" s="56">
        <v>0.7</v>
      </c>
      <c r="S396" s="55" t="s">
        <v>279</v>
      </c>
      <c r="T396" s="55">
        <v>231725.13</v>
      </c>
    </row>
    <row r="397" spans="2:20" ht="72" customHeight="1" x14ac:dyDescent="0.25">
      <c r="B397" s="596"/>
      <c r="C397" s="536"/>
      <c r="D397" s="530"/>
      <c r="E397" s="523"/>
      <c r="F397" s="331" t="s">
        <v>1832</v>
      </c>
      <c r="G397" s="131" t="s">
        <v>2412</v>
      </c>
      <c r="H397" s="109" t="s">
        <v>338</v>
      </c>
      <c r="I397" s="447" t="s">
        <v>339</v>
      </c>
      <c r="J397" s="141" t="s">
        <v>397</v>
      </c>
      <c r="K397" s="141" t="s">
        <v>398</v>
      </c>
      <c r="L397" s="107" t="s">
        <v>338</v>
      </c>
      <c r="M397" s="429" t="s">
        <v>69</v>
      </c>
      <c r="N397" s="262">
        <v>42451</v>
      </c>
      <c r="O397" s="262">
        <v>42278</v>
      </c>
      <c r="P397" s="262">
        <v>42931</v>
      </c>
      <c r="Q397" s="115">
        <v>4075190</v>
      </c>
      <c r="R397" s="56">
        <v>0.7</v>
      </c>
      <c r="S397" s="55" t="s">
        <v>279</v>
      </c>
      <c r="T397" s="55">
        <v>2852633</v>
      </c>
    </row>
    <row r="398" spans="2:20" ht="87.75" customHeight="1" x14ac:dyDescent="0.25">
      <c r="B398" s="596"/>
      <c r="C398" s="536"/>
      <c r="D398" s="530"/>
      <c r="E398" s="523"/>
      <c r="F398" s="331" t="s">
        <v>1833</v>
      </c>
      <c r="G398" s="131" t="s">
        <v>1207</v>
      </c>
      <c r="H398" s="109" t="s">
        <v>577</v>
      </c>
      <c r="I398" s="447" t="s">
        <v>578</v>
      </c>
      <c r="J398" s="141" t="s">
        <v>397</v>
      </c>
      <c r="K398" s="141" t="s">
        <v>398</v>
      </c>
      <c r="L398" s="107" t="s">
        <v>1448</v>
      </c>
      <c r="M398" s="405" t="s">
        <v>375</v>
      </c>
      <c r="N398" s="262">
        <v>42520</v>
      </c>
      <c r="O398" s="262">
        <v>42370</v>
      </c>
      <c r="P398" s="262">
        <v>43100</v>
      </c>
      <c r="Q398" s="115">
        <v>348997.74</v>
      </c>
      <c r="R398" s="56">
        <v>0.5974561611774335</v>
      </c>
      <c r="S398" s="55" t="s">
        <v>279</v>
      </c>
      <c r="T398" s="55">
        <v>279198.19</v>
      </c>
    </row>
    <row r="399" spans="2:20" ht="94.5" customHeight="1" x14ac:dyDescent="0.25">
      <c r="B399" s="596"/>
      <c r="C399" s="536"/>
      <c r="D399" s="530"/>
      <c r="E399" s="523"/>
      <c r="F399" s="331" t="s">
        <v>1832</v>
      </c>
      <c r="G399" s="131" t="s">
        <v>2539</v>
      </c>
      <c r="H399" s="109" t="s">
        <v>340</v>
      </c>
      <c r="I399" s="447" t="s">
        <v>341</v>
      </c>
      <c r="J399" s="141" t="s">
        <v>397</v>
      </c>
      <c r="K399" s="141" t="s">
        <v>398</v>
      </c>
      <c r="L399" s="107" t="s">
        <v>340</v>
      </c>
      <c r="M399" s="400" t="s">
        <v>7</v>
      </c>
      <c r="N399" s="262">
        <v>42451</v>
      </c>
      <c r="O399" s="262">
        <v>42278</v>
      </c>
      <c r="P399" s="262">
        <v>43008</v>
      </c>
      <c r="Q399" s="115">
        <v>1092996.98</v>
      </c>
      <c r="R399" s="56">
        <v>0.7</v>
      </c>
      <c r="S399" s="55" t="s">
        <v>279</v>
      </c>
      <c r="T399" s="55">
        <v>765097.89</v>
      </c>
    </row>
    <row r="400" spans="2:20" ht="64.5" customHeight="1" x14ac:dyDescent="0.25">
      <c r="B400" s="596"/>
      <c r="C400" s="536"/>
      <c r="D400" s="530"/>
      <c r="E400" s="523"/>
      <c r="F400" s="331" t="s">
        <v>1834</v>
      </c>
      <c r="G400" s="131" t="s">
        <v>2352</v>
      </c>
      <c r="H400" s="109" t="s">
        <v>431</v>
      </c>
      <c r="I400" s="447" t="s">
        <v>1470</v>
      </c>
      <c r="J400" s="141" t="s">
        <v>397</v>
      </c>
      <c r="K400" s="141" t="s">
        <v>398</v>
      </c>
      <c r="L400" s="107" t="s">
        <v>431</v>
      </c>
      <c r="M400" s="400" t="s">
        <v>375</v>
      </c>
      <c r="N400" s="262">
        <v>42479</v>
      </c>
      <c r="O400" s="262">
        <v>42491</v>
      </c>
      <c r="P400" s="262">
        <v>43462</v>
      </c>
      <c r="Q400" s="115">
        <v>42320.65</v>
      </c>
      <c r="R400" s="56">
        <v>0.53190676419194882</v>
      </c>
      <c r="S400" s="55" t="s">
        <v>279</v>
      </c>
      <c r="T400" s="55">
        <v>22510.639999999999</v>
      </c>
    </row>
    <row r="401" spans="2:20" ht="66.75" customHeight="1" x14ac:dyDescent="0.25">
      <c r="B401" s="596"/>
      <c r="C401" s="536"/>
      <c r="D401" s="530"/>
      <c r="E401" s="523"/>
      <c r="F401" s="331" t="s">
        <v>1829</v>
      </c>
      <c r="G401" s="62" t="s">
        <v>2413</v>
      </c>
      <c r="H401" s="109" t="s">
        <v>342</v>
      </c>
      <c r="I401" s="447" t="s">
        <v>343</v>
      </c>
      <c r="J401" s="141" t="s">
        <v>397</v>
      </c>
      <c r="K401" s="141" t="s">
        <v>398</v>
      </c>
      <c r="L401" s="107" t="s">
        <v>342</v>
      </c>
      <c r="M401" s="396" t="s">
        <v>2932</v>
      </c>
      <c r="N401" s="262">
        <v>42410</v>
      </c>
      <c r="O401" s="262">
        <v>42278</v>
      </c>
      <c r="P401" s="262">
        <v>43008</v>
      </c>
      <c r="Q401" s="115">
        <v>15175</v>
      </c>
      <c r="R401" s="56">
        <v>0.45</v>
      </c>
      <c r="S401" s="55" t="s">
        <v>279</v>
      </c>
      <c r="T401" s="55">
        <v>6828.75</v>
      </c>
    </row>
    <row r="402" spans="2:20" ht="84" customHeight="1" x14ac:dyDescent="0.25">
      <c r="B402" s="596"/>
      <c r="C402" s="536"/>
      <c r="D402" s="530"/>
      <c r="E402" s="523"/>
      <c r="F402" s="331" t="s">
        <v>1835</v>
      </c>
      <c r="G402" s="62" t="s">
        <v>2414</v>
      </c>
      <c r="H402" s="109" t="s">
        <v>1984</v>
      </c>
      <c r="I402" s="447" t="s">
        <v>1985</v>
      </c>
      <c r="J402" s="141" t="s">
        <v>397</v>
      </c>
      <c r="K402" s="141" t="s">
        <v>398</v>
      </c>
      <c r="L402" s="107" t="s">
        <v>1986</v>
      </c>
      <c r="M402" s="396" t="s">
        <v>375</v>
      </c>
      <c r="N402" s="262">
        <v>42509</v>
      </c>
      <c r="O402" s="262">
        <v>42401</v>
      </c>
      <c r="P402" s="262">
        <v>43281</v>
      </c>
      <c r="Q402" s="115">
        <v>140490.47</v>
      </c>
      <c r="R402" s="56">
        <v>0.7</v>
      </c>
      <c r="S402" s="55" t="s">
        <v>279</v>
      </c>
      <c r="T402" s="55">
        <v>98343.33</v>
      </c>
    </row>
    <row r="403" spans="2:20" ht="144" customHeight="1" x14ac:dyDescent="0.25">
      <c r="B403" s="596"/>
      <c r="C403" s="536"/>
      <c r="D403" s="530"/>
      <c r="E403" s="523"/>
      <c r="F403" s="331" t="s">
        <v>1835</v>
      </c>
      <c r="G403" s="131" t="s">
        <v>1207</v>
      </c>
      <c r="H403" s="109" t="s">
        <v>427</v>
      </c>
      <c r="I403" s="447" t="s">
        <v>428</v>
      </c>
      <c r="J403" s="141" t="s">
        <v>397</v>
      </c>
      <c r="K403" s="141" t="s">
        <v>398</v>
      </c>
      <c r="L403" s="107" t="s">
        <v>1449</v>
      </c>
      <c r="M403" s="400" t="s">
        <v>375</v>
      </c>
      <c r="N403" s="262">
        <v>42509</v>
      </c>
      <c r="O403" s="262">
        <v>42461</v>
      </c>
      <c r="P403" s="262">
        <v>43190</v>
      </c>
      <c r="Q403" s="115">
        <v>556368.06000000006</v>
      </c>
      <c r="R403" s="56">
        <v>0.70000001437897064</v>
      </c>
      <c r="S403" s="55" t="s">
        <v>279</v>
      </c>
      <c r="T403" s="55">
        <v>389457.65</v>
      </c>
    </row>
    <row r="404" spans="2:20" ht="134.25" customHeight="1" x14ac:dyDescent="0.25">
      <c r="B404" s="596"/>
      <c r="C404" s="536"/>
      <c r="D404" s="530"/>
      <c r="E404" s="523"/>
      <c r="F404" s="331" t="s">
        <v>1835</v>
      </c>
      <c r="G404" s="131" t="s">
        <v>2353</v>
      </c>
      <c r="H404" s="109" t="s">
        <v>429</v>
      </c>
      <c r="I404" s="447" t="s">
        <v>430</v>
      </c>
      <c r="J404" s="141" t="s">
        <v>397</v>
      </c>
      <c r="K404" s="141" t="s">
        <v>398</v>
      </c>
      <c r="L404" s="107" t="s">
        <v>1450</v>
      </c>
      <c r="M404" s="400" t="s">
        <v>375</v>
      </c>
      <c r="N404" s="262">
        <v>42509</v>
      </c>
      <c r="O404" s="262">
        <v>42644</v>
      </c>
      <c r="P404" s="262">
        <v>43738</v>
      </c>
      <c r="Q404" s="115">
        <v>257719.6</v>
      </c>
      <c r="R404" s="56">
        <v>0.7</v>
      </c>
      <c r="S404" s="55" t="s">
        <v>279</v>
      </c>
      <c r="T404" s="55">
        <v>180403.72</v>
      </c>
    </row>
    <row r="405" spans="2:20" ht="69.75" customHeight="1" x14ac:dyDescent="0.25">
      <c r="B405" s="596"/>
      <c r="C405" s="536"/>
      <c r="D405" s="530"/>
      <c r="E405" s="523"/>
      <c r="F405" s="331" t="s">
        <v>1836</v>
      </c>
      <c r="G405" s="131" t="s">
        <v>2415</v>
      </c>
      <c r="H405" s="109" t="s">
        <v>671</v>
      </c>
      <c r="I405" s="447" t="s">
        <v>672</v>
      </c>
      <c r="J405" s="141" t="s">
        <v>397</v>
      </c>
      <c r="K405" s="141" t="s">
        <v>398</v>
      </c>
      <c r="L405" s="107" t="s">
        <v>671</v>
      </c>
      <c r="M405" s="400" t="s">
        <v>15</v>
      </c>
      <c r="N405" s="262">
        <v>42621</v>
      </c>
      <c r="O405" s="262">
        <v>42422</v>
      </c>
      <c r="P405" s="262">
        <v>43100</v>
      </c>
      <c r="Q405" s="115">
        <v>250604.94</v>
      </c>
      <c r="R405" s="56">
        <v>0.6</v>
      </c>
      <c r="S405" s="55" t="s">
        <v>279</v>
      </c>
      <c r="T405" s="55">
        <v>150362.96</v>
      </c>
    </row>
    <row r="406" spans="2:20" ht="69.75" customHeight="1" x14ac:dyDescent="0.25">
      <c r="B406" s="596"/>
      <c r="C406" s="536"/>
      <c r="D406" s="530"/>
      <c r="E406" s="523"/>
      <c r="F406" s="331" t="s">
        <v>1836</v>
      </c>
      <c r="G406" s="131" t="s">
        <v>2416</v>
      </c>
      <c r="H406" s="109" t="s">
        <v>673</v>
      </c>
      <c r="I406" s="447" t="s">
        <v>674</v>
      </c>
      <c r="J406" s="141" t="s">
        <v>397</v>
      </c>
      <c r="K406" s="141" t="s">
        <v>398</v>
      </c>
      <c r="L406" s="107" t="s">
        <v>673</v>
      </c>
      <c r="M406" s="400" t="s">
        <v>4</v>
      </c>
      <c r="N406" s="262">
        <v>42621</v>
      </c>
      <c r="O406" s="262">
        <v>42433</v>
      </c>
      <c r="P406" s="262">
        <v>43159</v>
      </c>
      <c r="Q406" s="115">
        <v>1724406.1</v>
      </c>
      <c r="R406" s="56">
        <v>0.6</v>
      </c>
      <c r="S406" s="55" t="s">
        <v>279</v>
      </c>
      <c r="T406" s="55">
        <v>1034643.66</v>
      </c>
    </row>
    <row r="407" spans="2:20" ht="69.75" customHeight="1" x14ac:dyDescent="0.25">
      <c r="B407" s="596"/>
      <c r="C407" s="536"/>
      <c r="D407" s="530"/>
      <c r="E407" s="523"/>
      <c r="F407" s="331" t="s">
        <v>1836</v>
      </c>
      <c r="G407" s="131" t="s">
        <v>2515</v>
      </c>
      <c r="H407" s="109" t="s">
        <v>605</v>
      </c>
      <c r="I407" s="447" t="s">
        <v>606</v>
      </c>
      <c r="J407" s="141" t="s">
        <v>397</v>
      </c>
      <c r="K407" s="141" t="s">
        <v>398</v>
      </c>
      <c r="L407" s="107" t="s">
        <v>605</v>
      </c>
      <c r="M407" s="400" t="s">
        <v>13</v>
      </c>
      <c r="N407" s="262">
        <v>42598</v>
      </c>
      <c r="O407" s="262">
        <v>42614</v>
      </c>
      <c r="P407" s="262">
        <v>43708</v>
      </c>
      <c r="Q407" s="115">
        <v>766622.3</v>
      </c>
      <c r="R407" s="56">
        <v>0.6</v>
      </c>
      <c r="S407" s="55" t="s">
        <v>279</v>
      </c>
      <c r="T407" s="55">
        <v>459973.38</v>
      </c>
    </row>
    <row r="408" spans="2:20" ht="69.75" customHeight="1" x14ac:dyDescent="0.25">
      <c r="B408" s="596"/>
      <c r="C408" s="536"/>
      <c r="D408" s="530"/>
      <c r="E408" s="523"/>
      <c r="F408" s="331" t="s">
        <v>1836</v>
      </c>
      <c r="G408" s="131" t="s">
        <v>2417</v>
      </c>
      <c r="H408" s="109" t="s">
        <v>1067</v>
      </c>
      <c r="I408" s="447" t="s">
        <v>1068</v>
      </c>
      <c r="J408" s="141" t="s">
        <v>397</v>
      </c>
      <c r="K408" s="141" t="s">
        <v>398</v>
      </c>
      <c r="L408" s="107" t="s">
        <v>1067</v>
      </c>
      <c r="M408" s="400" t="s">
        <v>33</v>
      </c>
      <c r="N408" s="262">
        <v>42865</v>
      </c>
      <c r="O408" s="262">
        <v>42458</v>
      </c>
      <c r="P408" s="262">
        <v>43546</v>
      </c>
      <c r="Q408" s="115">
        <v>890107.4</v>
      </c>
      <c r="R408" s="56">
        <v>0.6</v>
      </c>
      <c r="S408" s="55" t="s">
        <v>279</v>
      </c>
      <c r="T408" s="55">
        <v>534064.43999999994</v>
      </c>
    </row>
    <row r="409" spans="2:20" ht="69.75" customHeight="1" x14ac:dyDescent="0.25">
      <c r="B409" s="596"/>
      <c r="C409" s="536"/>
      <c r="D409" s="530"/>
      <c r="E409" s="523"/>
      <c r="F409" s="331" t="s">
        <v>1836</v>
      </c>
      <c r="G409" s="131" t="s">
        <v>2418</v>
      </c>
      <c r="H409" s="109" t="s">
        <v>675</v>
      </c>
      <c r="I409" s="447" t="s">
        <v>676</v>
      </c>
      <c r="J409" s="141" t="s">
        <v>397</v>
      </c>
      <c r="K409" s="141" t="s">
        <v>398</v>
      </c>
      <c r="L409" s="107" t="s">
        <v>675</v>
      </c>
      <c r="M409" s="400" t="s">
        <v>221</v>
      </c>
      <c r="N409" s="262">
        <v>42642</v>
      </c>
      <c r="O409" s="262">
        <v>42705</v>
      </c>
      <c r="P409" s="262">
        <v>43524</v>
      </c>
      <c r="Q409" s="115">
        <v>279042.86</v>
      </c>
      <c r="R409" s="56">
        <v>0.7</v>
      </c>
      <c r="S409" s="55" t="s">
        <v>279</v>
      </c>
      <c r="T409" s="55">
        <v>195330</v>
      </c>
    </row>
    <row r="410" spans="2:20" ht="81" customHeight="1" x14ac:dyDescent="0.25">
      <c r="B410" s="596"/>
      <c r="C410" s="536"/>
      <c r="D410" s="530"/>
      <c r="E410" s="523"/>
      <c r="F410" s="331" t="s">
        <v>1836</v>
      </c>
      <c r="G410" s="131" t="s">
        <v>1331</v>
      </c>
      <c r="H410" s="109" t="s">
        <v>1521</v>
      </c>
      <c r="I410" s="447" t="s">
        <v>1522</v>
      </c>
      <c r="J410" s="141" t="s">
        <v>397</v>
      </c>
      <c r="K410" s="141" t="s">
        <v>398</v>
      </c>
      <c r="L410" s="107"/>
      <c r="M410" s="400" t="s">
        <v>33</v>
      </c>
      <c r="N410" s="262">
        <v>43012</v>
      </c>
      <c r="O410" s="262">
        <v>42887</v>
      </c>
      <c r="P410" s="262">
        <v>43616</v>
      </c>
      <c r="Q410" s="115">
        <v>1349584.38</v>
      </c>
      <c r="R410" s="56">
        <v>0.5</v>
      </c>
      <c r="S410" s="55" t="s">
        <v>279</v>
      </c>
      <c r="T410" s="55">
        <v>674792.19</v>
      </c>
    </row>
    <row r="411" spans="2:20" ht="48" customHeight="1" x14ac:dyDescent="0.25">
      <c r="B411" s="596"/>
      <c r="C411" s="536"/>
      <c r="D411" s="530"/>
      <c r="E411" s="523"/>
      <c r="F411" s="331" t="s">
        <v>1836</v>
      </c>
      <c r="G411" s="131" t="s">
        <v>2575</v>
      </c>
      <c r="H411" s="109" t="s">
        <v>669</v>
      </c>
      <c r="I411" s="447" t="s">
        <v>670</v>
      </c>
      <c r="J411" s="141" t="s">
        <v>397</v>
      </c>
      <c r="K411" s="141" t="s">
        <v>398</v>
      </c>
      <c r="L411" s="107" t="s">
        <v>669</v>
      </c>
      <c r="M411" s="400" t="s">
        <v>21</v>
      </c>
      <c r="N411" s="262">
        <v>42621</v>
      </c>
      <c r="O411" s="262">
        <v>42725</v>
      </c>
      <c r="P411" s="262">
        <v>43454</v>
      </c>
      <c r="Q411" s="115">
        <v>775188.5</v>
      </c>
      <c r="R411" s="56">
        <v>0.6</v>
      </c>
      <c r="S411" s="55" t="s">
        <v>279</v>
      </c>
      <c r="T411" s="58">
        <v>465113.1</v>
      </c>
    </row>
    <row r="412" spans="2:20" ht="49.5" customHeight="1" x14ac:dyDescent="0.25">
      <c r="B412" s="596"/>
      <c r="C412" s="536"/>
      <c r="D412" s="530"/>
      <c r="E412" s="523"/>
      <c r="F412" s="331" t="s">
        <v>1836</v>
      </c>
      <c r="G412" s="131" t="s">
        <v>2562</v>
      </c>
      <c r="H412" s="109" t="s">
        <v>935</v>
      </c>
      <c r="I412" s="447" t="s">
        <v>936</v>
      </c>
      <c r="J412" s="141" t="s">
        <v>397</v>
      </c>
      <c r="K412" s="141" t="s">
        <v>398</v>
      </c>
      <c r="L412" s="107" t="s">
        <v>935</v>
      </c>
      <c r="M412" s="400" t="s">
        <v>7</v>
      </c>
      <c r="N412" s="262">
        <v>42775</v>
      </c>
      <c r="O412" s="262">
        <v>42461</v>
      </c>
      <c r="P412" s="262">
        <v>43190</v>
      </c>
      <c r="Q412" s="115">
        <v>530000</v>
      </c>
      <c r="R412" s="56">
        <v>0.5</v>
      </c>
      <c r="S412" s="55" t="s">
        <v>279</v>
      </c>
      <c r="T412" s="55">
        <v>265000</v>
      </c>
    </row>
    <row r="413" spans="2:20" ht="49.5" customHeight="1" x14ac:dyDescent="0.25">
      <c r="B413" s="596"/>
      <c r="C413" s="536"/>
      <c r="D413" s="530"/>
      <c r="E413" s="523"/>
      <c r="F413" s="331" t="s">
        <v>1836</v>
      </c>
      <c r="G413" s="131" t="s">
        <v>2419</v>
      </c>
      <c r="H413" s="109" t="s">
        <v>778</v>
      </c>
      <c r="I413" s="447" t="s">
        <v>779</v>
      </c>
      <c r="J413" s="141" t="s">
        <v>397</v>
      </c>
      <c r="K413" s="141" t="s">
        <v>398</v>
      </c>
      <c r="L413" s="107" t="s">
        <v>778</v>
      </c>
      <c r="M413" s="400" t="s">
        <v>33</v>
      </c>
      <c r="N413" s="262">
        <v>42688</v>
      </c>
      <c r="O413" s="262">
        <v>42614</v>
      </c>
      <c r="P413" s="262">
        <v>42735</v>
      </c>
      <c r="Q413" s="115">
        <v>125594.63</v>
      </c>
      <c r="R413" s="56">
        <v>0.6</v>
      </c>
      <c r="S413" s="55" t="s">
        <v>279</v>
      </c>
      <c r="T413" s="55">
        <v>75356.78</v>
      </c>
    </row>
    <row r="414" spans="2:20" ht="45.75" customHeight="1" x14ac:dyDescent="0.25">
      <c r="B414" s="596"/>
      <c r="C414" s="536"/>
      <c r="D414" s="530"/>
      <c r="E414" s="523"/>
      <c r="F414" s="331" t="s">
        <v>1836</v>
      </c>
      <c r="G414" s="131" t="s">
        <v>2576</v>
      </c>
      <c r="H414" s="109" t="s">
        <v>891</v>
      </c>
      <c r="I414" s="447" t="s">
        <v>890</v>
      </c>
      <c r="J414" s="141" t="s">
        <v>397</v>
      </c>
      <c r="K414" s="141" t="s">
        <v>398</v>
      </c>
      <c r="L414" s="107" t="s">
        <v>891</v>
      </c>
      <c r="M414" s="400" t="s">
        <v>13</v>
      </c>
      <c r="N414" s="262">
        <v>42748</v>
      </c>
      <c r="O414" s="262">
        <v>42481</v>
      </c>
      <c r="P414" s="262">
        <v>42845</v>
      </c>
      <c r="Q414" s="115">
        <v>146634.72</v>
      </c>
      <c r="R414" s="56">
        <v>0.6</v>
      </c>
      <c r="S414" s="55" t="s">
        <v>279</v>
      </c>
      <c r="T414" s="55">
        <v>87980.83</v>
      </c>
    </row>
    <row r="415" spans="2:20" ht="97.5" customHeight="1" x14ac:dyDescent="0.25">
      <c r="B415" s="596"/>
      <c r="C415" s="536"/>
      <c r="D415" s="530"/>
      <c r="E415" s="523"/>
      <c r="F415" s="331" t="s">
        <v>1836</v>
      </c>
      <c r="G415" s="131" t="s">
        <v>2577</v>
      </c>
      <c r="H415" s="109" t="s">
        <v>677</v>
      </c>
      <c r="I415" s="447" t="s">
        <v>678</v>
      </c>
      <c r="J415" s="141" t="s">
        <v>397</v>
      </c>
      <c r="K415" s="141" t="s">
        <v>398</v>
      </c>
      <c r="L415" s="107" t="s">
        <v>677</v>
      </c>
      <c r="M415" s="400" t="s">
        <v>1</v>
      </c>
      <c r="N415" s="262">
        <v>42621</v>
      </c>
      <c r="O415" s="262">
        <v>42461</v>
      </c>
      <c r="P415" s="262">
        <v>43190</v>
      </c>
      <c r="Q415" s="115">
        <v>2144368.4900000002</v>
      </c>
      <c r="R415" s="56">
        <v>0.62</v>
      </c>
      <c r="S415" s="55" t="s">
        <v>279</v>
      </c>
      <c r="T415" s="55">
        <v>1337227.8600000001</v>
      </c>
    </row>
    <row r="416" spans="2:20" ht="40.5" customHeight="1" x14ac:dyDescent="0.25">
      <c r="B416" s="596"/>
      <c r="C416" s="536"/>
      <c r="D416" s="530"/>
      <c r="E416" s="523"/>
      <c r="F416" s="331" t="s">
        <v>1836</v>
      </c>
      <c r="G416" s="131" t="s">
        <v>1209</v>
      </c>
      <c r="H416" s="109" t="s">
        <v>609</v>
      </c>
      <c r="I416" s="447" t="s">
        <v>610</v>
      </c>
      <c r="J416" s="141" t="s">
        <v>397</v>
      </c>
      <c r="K416" s="141" t="s">
        <v>398</v>
      </c>
      <c r="L416" s="107" t="s">
        <v>609</v>
      </c>
      <c r="M416" s="400" t="s">
        <v>123</v>
      </c>
      <c r="N416" s="262">
        <v>42598</v>
      </c>
      <c r="O416" s="262">
        <v>42676</v>
      </c>
      <c r="P416" s="262">
        <v>43770</v>
      </c>
      <c r="Q416" s="115">
        <v>7606374</v>
      </c>
      <c r="R416" s="56">
        <v>0.6</v>
      </c>
      <c r="S416" s="59" t="s">
        <v>796</v>
      </c>
      <c r="T416" s="55">
        <v>4563824.4000000004</v>
      </c>
    </row>
    <row r="417" spans="2:20" ht="94.5" customHeight="1" x14ac:dyDescent="0.25">
      <c r="B417" s="596"/>
      <c r="C417" s="536"/>
      <c r="D417" s="530"/>
      <c r="E417" s="523"/>
      <c r="F417" s="331" t="s">
        <v>1836</v>
      </c>
      <c r="G417" s="131" t="s">
        <v>1210</v>
      </c>
      <c r="H417" s="109" t="s">
        <v>611</v>
      </c>
      <c r="I417" s="447" t="s">
        <v>612</v>
      </c>
      <c r="J417" s="141" t="s">
        <v>397</v>
      </c>
      <c r="K417" s="141" t="s">
        <v>398</v>
      </c>
      <c r="L417" s="107" t="s">
        <v>611</v>
      </c>
      <c r="M417" s="400" t="s">
        <v>25</v>
      </c>
      <c r="N417" s="262">
        <v>42598</v>
      </c>
      <c r="O417" s="262">
        <v>42464</v>
      </c>
      <c r="P417" s="262">
        <v>43555</v>
      </c>
      <c r="Q417" s="115">
        <v>1616677.07</v>
      </c>
      <c r="R417" s="56">
        <v>0.50323101209436227</v>
      </c>
      <c r="S417" s="59" t="s">
        <v>796</v>
      </c>
      <c r="T417" s="55">
        <v>808338.54</v>
      </c>
    </row>
    <row r="418" spans="2:20" ht="63.75" customHeight="1" x14ac:dyDescent="0.25">
      <c r="B418" s="596"/>
      <c r="C418" s="536"/>
      <c r="D418" s="530"/>
      <c r="E418" s="523"/>
      <c r="F418" s="331" t="s">
        <v>1836</v>
      </c>
      <c r="G418" s="131" t="s">
        <v>1334</v>
      </c>
      <c r="H418" s="109" t="s">
        <v>679</v>
      </c>
      <c r="I418" s="447" t="s">
        <v>680</v>
      </c>
      <c r="J418" s="141" t="s">
        <v>397</v>
      </c>
      <c r="K418" s="141" t="s">
        <v>398</v>
      </c>
      <c r="L418" s="107" t="s">
        <v>679</v>
      </c>
      <c r="M418" s="400" t="s">
        <v>33</v>
      </c>
      <c r="N418" s="262">
        <v>42621</v>
      </c>
      <c r="O418" s="262">
        <v>42553</v>
      </c>
      <c r="P418" s="262">
        <v>43373</v>
      </c>
      <c r="Q418" s="115">
        <v>864950.32</v>
      </c>
      <c r="R418" s="56">
        <v>0.6</v>
      </c>
      <c r="S418" s="55" t="s">
        <v>279</v>
      </c>
      <c r="T418" s="55">
        <v>518970.19</v>
      </c>
    </row>
    <row r="419" spans="2:20" ht="85.5" customHeight="1" x14ac:dyDescent="0.25">
      <c r="B419" s="596"/>
      <c r="C419" s="536"/>
      <c r="D419" s="530"/>
      <c r="E419" s="523"/>
      <c r="F419" s="331" t="s">
        <v>1836</v>
      </c>
      <c r="G419" s="131" t="s">
        <v>1237</v>
      </c>
      <c r="H419" s="109" t="s">
        <v>607</v>
      </c>
      <c r="I419" s="447" t="s">
        <v>608</v>
      </c>
      <c r="J419" s="141" t="s">
        <v>397</v>
      </c>
      <c r="K419" s="141" t="s">
        <v>398</v>
      </c>
      <c r="L419" s="107" t="s">
        <v>607</v>
      </c>
      <c r="M419" s="400" t="s">
        <v>15</v>
      </c>
      <c r="N419" s="262">
        <v>42598</v>
      </c>
      <c r="O419" s="262">
        <v>42467</v>
      </c>
      <c r="P419" s="262">
        <v>43100</v>
      </c>
      <c r="Q419" s="115">
        <v>295655</v>
      </c>
      <c r="R419" s="56">
        <v>0.6</v>
      </c>
      <c r="S419" s="55" t="s">
        <v>279</v>
      </c>
      <c r="T419" s="55">
        <v>177393</v>
      </c>
    </row>
    <row r="420" spans="2:20" ht="85.5" customHeight="1" x14ac:dyDescent="0.25">
      <c r="B420" s="596"/>
      <c r="C420" s="536"/>
      <c r="D420" s="530"/>
      <c r="E420" s="523"/>
      <c r="F420" s="331" t="s">
        <v>1836</v>
      </c>
      <c r="G420" s="131" t="s">
        <v>2420</v>
      </c>
      <c r="H420" s="109" t="s">
        <v>603</v>
      </c>
      <c r="I420" s="447" t="s">
        <v>604</v>
      </c>
      <c r="J420" s="141" t="s">
        <v>397</v>
      </c>
      <c r="K420" s="141" t="s">
        <v>398</v>
      </c>
      <c r="L420" s="107" t="s">
        <v>603</v>
      </c>
      <c r="M420" s="400" t="s">
        <v>25</v>
      </c>
      <c r="N420" s="262">
        <v>42598</v>
      </c>
      <c r="O420" s="262">
        <v>42614</v>
      </c>
      <c r="P420" s="262">
        <v>43343</v>
      </c>
      <c r="Q420" s="115">
        <v>659079.49</v>
      </c>
      <c r="R420" s="56">
        <v>0.5999999939309294</v>
      </c>
      <c r="S420" s="55" t="s">
        <v>279</v>
      </c>
      <c r="T420" s="55">
        <v>395447.69</v>
      </c>
    </row>
    <row r="421" spans="2:20" ht="85.5" customHeight="1" x14ac:dyDescent="0.25">
      <c r="B421" s="596"/>
      <c r="C421" s="536"/>
      <c r="D421" s="530"/>
      <c r="E421" s="523"/>
      <c r="F421" s="331" t="s">
        <v>1836</v>
      </c>
      <c r="G421" s="131" t="s">
        <v>2421</v>
      </c>
      <c r="H421" s="109" t="s">
        <v>613</v>
      </c>
      <c r="I421" s="447" t="s">
        <v>614</v>
      </c>
      <c r="J421" s="141" t="s">
        <v>397</v>
      </c>
      <c r="K421" s="141" t="s">
        <v>398</v>
      </c>
      <c r="L421" s="107" t="s">
        <v>613</v>
      </c>
      <c r="M421" s="400" t="s">
        <v>33</v>
      </c>
      <c r="N421" s="262">
        <v>42598</v>
      </c>
      <c r="O421" s="262">
        <v>42468</v>
      </c>
      <c r="P421" s="262">
        <v>43562</v>
      </c>
      <c r="Q421" s="115">
        <v>1746105.76</v>
      </c>
      <c r="R421" s="56">
        <v>0.69999999885459407</v>
      </c>
      <c r="S421" s="55" t="s">
        <v>279</v>
      </c>
      <c r="T421" s="55">
        <v>1222274.03</v>
      </c>
    </row>
    <row r="422" spans="2:20" ht="85.5" customHeight="1" x14ac:dyDescent="0.25">
      <c r="B422" s="596"/>
      <c r="C422" s="536"/>
      <c r="D422" s="530"/>
      <c r="E422" s="523"/>
      <c r="F422" s="331" t="s">
        <v>1837</v>
      </c>
      <c r="G422" s="345" t="s">
        <v>1332</v>
      </c>
      <c r="H422" s="366" t="s">
        <v>791</v>
      </c>
      <c r="I422" s="476" t="s">
        <v>794</v>
      </c>
      <c r="J422" s="141" t="s">
        <v>397</v>
      </c>
      <c r="K422" s="141" t="s">
        <v>398</v>
      </c>
      <c r="L422" s="500" t="s">
        <v>791</v>
      </c>
      <c r="M422" s="400" t="s">
        <v>13</v>
      </c>
      <c r="N422" s="262">
        <v>42683</v>
      </c>
      <c r="O422" s="262">
        <v>42500</v>
      </c>
      <c r="P422" s="262">
        <v>43100</v>
      </c>
      <c r="Q422" s="119">
        <v>117185.13</v>
      </c>
      <c r="R422" s="56">
        <v>0.45000001280025881</v>
      </c>
      <c r="S422" s="55" t="s">
        <v>279</v>
      </c>
      <c r="T422" s="60">
        <v>52733.31</v>
      </c>
    </row>
    <row r="423" spans="2:20" ht="85.5" customHeight="1" x14ac:dyDescent="0.25">
      <c r="B423" s="596"/>
      <c r="C423" s="536"/>
      <c r="D423" s="530"/>
      <c r="E423" s="523"/>
      <c r="F423" s="331" t="s">
        <v>1837</v>
      </c>
      <c r="G423" s="131" t="s">
        <v>2583</v>
      </c>
      <c r="H423" s="366" t="s">
        <v>790</v>
      </c>
      <c r="I423" s="476" t="s">
        <v>793</v>
      </c>
      <c r="J423" s="141" t="s">
        <v>397</v>
      </c>
      <c r="K423" s="141" t="s">
        <v>398</v>
      </c>
      <c r="L423" s="500" t="s">
        <v>790</v>
      </c>
      <c r="M423" s="400" t="s">
        <v>1</v>
      </c>
      <c r="N423" s="262">
        <v>42683</v>
      </c>
      <c r="O423" s="262">
        <v>43199</v>
      </c>
      <c r="P423" s="262">
        <v>43928</v>
      </c>
      <c r="Q423" s="119">
        <v>259616.2</v>
      </c>
      <c r="R423" s="56">
        <v>0.44999999999999996</v>
      </c>
      <c r="S423" s="55" t="s">
        <v>279</v>
      </c>
      <c r="T423" s="60">
        <v>116827.29</v>
      </c>
    </row>
    <row r="424" spans="2:20" ht="85.5" customHeight="1" x14ac:dyDescent="0.25">
      <c r="B424" s="596"/>
      <c r="C424" s="536"/>
      <c r="D424" s="530"/>
      <c r="E424" s="523"/>
      <c r="F424" s="331" t="s">
        <v>1837</v>
      </c>
      <c r="G424" s="345" t="s">
        <v>2578</v>
      </c>
      <c r="H424" s="366" t="s">
        <v>792</v>
      </c>
      <c r="I424" s="476" t="s">
        <v>795</v>
      </c>
      <c r="J424" s="141" t="s">
        <v>397</v>
      </c>
      <c r="K424" s="141" t="s">
        <v>398</v>
      </c>
      <c r="L424" s="500" t="s">
        <v>792</v>
      </c>
      <c r="M424" s="400" t="s">
        <v>15</v>
      </c>
      <c r="N424" s="262">
        <v>42697</v>
      </c>
      <c r="O424" s="262">
        <v>42736</v>
      </c>
      <c r="P424" s="262">
        <v>43465</v>
      </c>
      <c r="Q424" s="119">
        <v>194845</v>
      </c>
      <c r="R424" s="56">
        <v>0.45</v>
      </c>
      <c r="S424" s="55" t="s">
        <v>279</v>
      </c>
      <c r="T424" s="60">
        <v>87680.25</v>
      </c>
    </row>
    <row r="425" spans="2:20" ht="159.75" customHeight="1" x14ac:dyDescent="0.25">
      <c r="B425" s="596"/>
      <c r="C425" s="536"/>
      <c r="D425" s="530"/>
      <c r="E425" s="523"/>
      <c r="F425" s="331" t="s">
        <v>1838</v>
      </c>
      <c r="G425" s="345" t="s">
        <v>2422</v>
      </c>
      <c r="H425" s="366" t="s">
        <v>783</v>
      </c>
      <c r="I425" s="476" t="s">
        <v>788</v>
      </c>
      <c r="J425" s="141" t="s">
        <v>397</v>
      </c>
      <c r="K425" s="141" t="s">
        <v>398</v>
      </c>
      <c r="L425" s="500" t="s">
        <v>1451</v>
      </c>
      <c r="M425" s="400" t="s">
        <v>1</v>
      </c>
      <c r="N425" s="262">
        <v>42703</v>
      </c>
      <c r="O425" s="262">
        <v>42705</v>
      </c>
      <c r="P425" s="262">
        <v>42916</v>
      </c>
      <c r="Q425" s="115">
        <v>555540</v>
      </c>
      <c r="R425" s="56">
        <v>0.70000000615903601</v>
      </c>
      <c r="S425" s="55" t="s">
        <v>279</v>
      </c>
      <c r="T425" s="60">
        <v>388878</v>
      </c>
    </row>
    <row r="426" spans="2:20" ht="159.75" customHeight="1" x14ac:dyDescent="0.25">
      <c r="B426" s="596"/>
      <c r="C426" s="536"/>
      <c r="D426" s="530"/>
      <c r="E426" s="523"/>
      <c r="F426" s="331" t="s">
        <v>1838</v>
      </c>
      <c r="G426" s="345" t="s">
        <v>1342</v>
      </c>
      <c r="H426" s="366" t="s">
        <v>1135</v>
      </c>
      <c r="I426" s="476" t="s">
        <v>1134</v>
      </c>
      <c r="J426" s="141" t="s">
        <v>397</v>
      </c>
      <c r="K426" s="141" t="s">
        <v>398</v>
      </c>
      <c r="L426" s="500" t="s">
        <v>1452</v>
      </c>
      <c r="M426" s="400" t="s">
        <v>21</v>
      </c>
      <c r="N426" s="262">
        <v>42888</v>
      </c>
      <c r="O426" s="262">
        <v>42644</v>
      </c>
      <c r="P426" s="262">
        <v>43008</v>
      </c>
      <c r="Q426" s="115">
        <v>1962330.03</v>
      </c>
      <c r="R426" s="56">
        <v>0.7</v>
      </c>
      <c r="S426" s="55" t="s">
        <v>279</v>
      </c>
      <c r="T426" s="60">
        <v>1373631.02</v>
      </c>
    </row>
    <row r="427" spans="2:20" ht="159.75" customHeight="1" x14ac:dyDescent="0.25">
      <c r="B427" s="596"/>
      <c r="C427" s="536"/>
      <c r="D427" s="530"/>
      <c r="E427" s="523"/>
      <c r="F427" s="331" t="s">
        <v>1838</v>
      </c>
      <c r="G427" s="345" t="s">
        <v>2423</v>
      </c>
      <c r="H427" s="366" t="s">
        <v>780</v>
      </c>
      <c r="I427" s="476" t="s">
        <v>785</v>
      </c>
      <c r="J427" s="141" t="s">
        <v>397</v>
      </c>
      <c r="K427" s="141" t="s">
        <v>398</v>
      </c>
      <c r="L427" s="500" t="s">
        <v>1453</v>
      </c>
      <c r="M427" s="400" t="s">
        <v>1</v>
      </c>
      <c r="N427" s="262">
        <v>42703</v>
      </c>
      <c r="O427" s="262">
        <v>42675</v>
      </c>
      <c r="P427" s="262">
        <v>43039</v>
      </c>
      <c r="Q427" s="115">
        <v>299561.37</v>
      </c>
      <c r="R427" s="56">
        <v>0.70000000615903601</v>
      </c>
      <c r="S427" s="55" t="s">
        <v>279</v>
      </c>
      <c r="T427" s="60">
        <v>209692.96</v>
      </c>
    </row>
    <row r="428" spans="2:20" ht="159.75" customHeight="1" x14ac:dyDescent="0.25">
      <c r="B428" s="596"/>
      <c r="C428" s="536"/>
      <c r="D428" s="530"/>
      <c r="E428" s="523"/>
      <c r="F428" s="331" t="s">
        <v>1838</v>
      </c>
      <c r="G428" s="336" t="s">
        <v>2424</v>
      </c>
      <c r="H428" s="366" t="s">
        <v>1401</v>
      </c>
      <c r="I428" s="476" t="s">
        <v>1402</v>
      </c>
      <c r="J428" s="141" t="s">
        <v>397</v>
      </c>
      <c r="K428" s="141" t="s">
        <v>398</v>
      </c>
      <c r="L428" s="500" t="s">
        <v>1454</v>
      </c>
      <c r="M428" s="400" t="s">
        <v>30</v>
      </c>
      <c r="N428" s="262">
        <v>42949</v>
      </c>
      <c r="O428" s="262">
        <v>43009</v>
      </c>
      <c r="P428" s="262">
        <v>43373</v>
      </c>
      <c r="Q428" s="115">
        <v>1222981.9099999999</v>
      </c>
      <c r="R428" s="56">
        <v>0.6</v>
      </c>
      <c r="S428" s="55" t="s">
        <v>279</v>
      </c>
      <c r="T428" s="60">
        <v>733789.15</v>
      </c>
    </row>
    <row r="429" spans="2:20" ht="159.75" customHeight="1" x14ac:dyDescent="0.25">
      <c r="B429" s="596"/>
      <c r="C429" s="536"/>
      <c r="D429" s="530"/>
      <c r="E429" s="523"/>
      <c r="F429" s="331" t="s">
        <v>1838</v>
      </c>
      <c r="G429" s="345" t="s">
        <v>1340</v>
      </c>
      <c r="H429" s="366" t="s">
        <v>782</v>
      </c>
      <c r="I429" s="476" t="s">
        <v>787</v>
      </c>
      <c r="J429" s="141" t="s">
        <v>397</v>
      </c>
      <c r="K429" s="141" t="s">
        <v>398</v>
      </c>
      <c r="L429" s="500" t="s">
        <v>1455</v>
      </c>
      <c r="M429" s="429" t="s">
        <v>69</v>
      </c>
      <c r="N429" s="262">
        <v>42703</v>
      </c>
      <c r="O429" s="262">
        <v>42675</v>
      </c>
      <c r="P429" s="262">
        <v>43033</v>
      </c>
      <c r="Q429" s="115">
        <v>1595117.5</v>
      </c>
      <c r="R429" s="56">
        <v>0.70000000615903601</v>
      </c>
      <c r="S429" s="55" t="s">
        <v>279</v>
      </c>
      <c r="T429" s="60">
        <v>957070.5</v>
      </c>
    </row>
    <row r="430" spans="2:20" ht="159.75" customHeight="1" x14ac:dyDescent="0.25">
      <c r="B430" s="596"/>
      <c r="C430" s="536"/>
      <c r="D430" s="530"/>
      <c r="E430" s="523"/>
      <c r="F430" s="331" t="s">
        <v>1838</v>
      </c>
      <c r="G430" s="345" t="s">
        <v>1288</v>
      </c>
      <c r="H430" s="366" t="s">
        <v>781</v>
      </c>
      <c r="I430" s="476" t="s">
        <v>786</v>
      </c>
      <c r="J430" s="141" t="s">
        <v>397</v>
      </c>
      <c r="K430" s="141" t="s">
        <v>398</v>
      </c>
      <c r="L430" s="500" t="s">
        <v>1456</v>
      </c>
      <c r="M430" s="400" t="s">
        <v>33</v>
      </c>
      <c r="N430" s="262">
        <v>42703</v>
      </c>
      <c r="O430" s="262">
        <v>42720</v>
      </c>
      <c r="P430" s="262">
        <v>43084</v>
      </c>
      <c r="Q430" s="115">
        <v>319921.78000000003</v>
      </c>
      <c r="R430" s="56">
        <v>0.70000000615903601</v>
      </c>
      <c r="S430" s="55" t="s">
        <v>279</v>
      </c>
      <c r="T430" s="60">
        <v>223945.25</v>
      </c>
    </row>
    <row r="431" spans="2:20" ht="159.75" customHeight="1" x14ac:dyDescent="0.25">
      <c r="B431" s="596"/>
      <c r="C431" s="536"/>
      <c r="D431" s="530"/>
      <c r="E431" s="523"/>
      <c r="F431" s="331" t="s">
        <v>1838</v>
      </c>
      <c r="G431" s="345" t="s">
        <v>2425</v>
      </c>
      <c r="H431" s="366" t="s">
        <v>784</v>
      </c>
      <c r="I431" s="476" t="s">
        <v>789</v>
      </c>
      <c r="J431" s="141" t="s">
        <v>397</v>
      </c>
      <c r="K431" s="141" t="s">
        <v>398</v>
      </c>
      <c r="L431" s="500" t="s">
        <v>1457</v>
      </c>
      <c r="M431" s="400" t="s">
        <v>33</v>
      </c>
      <c r="N431" s="262">
        <v>42703</v>
      </c>
      <c r="O431" s="262">
        <v>42705</v>
      </c>
      <c r="P431" s="262">
        <v>43069</v>
      </c>
      <c r="Q431" s="118">
        <v>2225395.7400000002</v>
      </c>
      <c r="R431" s="56">
        <v>0.70000000615903601</v>
      </c>
      <c r="S431" s="55" t="s">
        <v>279</v>
      </c>
      <c r="T431" s="267">
        <v>1557777.02</v>
      </c>
    </row>
    <row r="432" spans="2:20" ht="87.75" customHeight="1" x14ac:dyDescent="0.25">
      <c r="B432" s="596"/>
      <c r="C432" s="536"/>
      <c r="D432" s="530"/>
      <c r="E432" s="523"/>
      <c r="F432" s="331" t="s">
        <v>1839</v>
      </c>
      <c r="G432" s="345" t="s">
        <v>2579</v>
      </c>
      <c r="H432" s="366" t="s">
        <v>1606</v>
      </c>
      <c r="I432" s="476" t="s">
        <v>1607</v>
      </c>
      <c r="J432" s="141" t="s">
        <v>397</v>
      </c>
      <c r="K432" s="141" t="s">
        <v>398</v>
      </c>
      <c r="L432" s="500"/>
      <c r="M432" s="400" t="s">
        <v>7</v>
      </c>
      <c r="N432" s="262">
        <v>43062</v>
      </c>
      <c r="O432" s="262">
        <v>43129</v>
      </c>
      <c r="P432" s="262">
        <v>43706</v>
      </c>
      <c r="Q432" s="115">
        <v>1730554</v>
      </c>
      <c r="R432" s="56">
        <v>0.6</v>
      </c>
      <c r="S432" s="55" t="s">
        <v>279</v>
      </c>
      <c r="T432" s="60">
        <v>1038332.4</v>
      </c>
    </row>
    <row r="433" spans="2:20" ht="159" customHeight="1" x14ac:dyDescent="0.25">
      <c r="B433" s="596"/>
      <c r="C433" s="536"/>
      <c r="D433" s="530"/>
      <c r="E433" s="523"/>
      <c r="F433" s="331" t="s">
        <v>1839</v>
      </c>
      <c r="G433" s="336" t="s">
        <v>2426</v>
      </c>
      <c r="H433" s="366" t="s">
        <v>1136</v>
      </c>
      <c r="I433" s="476" t="s">
        <v>1137</v>
      </c>
      <c r="J433" s="141" t="s">
        <v>397</v>
      </c>
      <c r="K433" s="141" t="s">
        <v>398</v>
      </c>
      <c r="L433" s="500" t="s">
        <v>1458</v>
      </c>
      <c r="M433" s="400" t="s">
        <v>25</v>
      </c>
      <c r="N433" s="262">
        <v>42914</v>
      </c>
      <c r="O433" s="262">
        <v>42823</v>
      </c>
      <c r="P433" s="262">
        <v>43552</v>
      </c>
      <c r="Q433" s="115">
        <v>164330.29999999999</v>
      </c>
      <c r="R433" s="56">
        <v>0.6</v>
      </c>
      <c r="S433" s="55" t="s">
        <v>279</v>
      </c>
      <c r="T433" s="60">
        <v>98598.18</v>
      </c>
    </row>
    <row r="434" spans="2:20" ht="159" customHeight="1" x14ac:dyDescent="0.25">
      <c r="B434" s="596"/>
      <c r="C434" s="536"/>
      <c r="D434" s="530"/>
      <c r="E434" s="523"/>
      <c r="F434" s="331" t="s">
        <v>1839</v>
      </c>
      <c r="G434" s="345" t="s">
        <v>2427</v>
      </c>
      <c r="H434" s="366" t="s">
        <v>1061</v>
      </c>
      <c r="I434" s="476" t="s">
        <v>1060</v>
      </c>
      <c r="J434" s="141" t="s">
        <v>397</v>
      </c>
      <c r="K434" s="141" t="s">
        <v>398</v>
      </c>
      <c r="L434" s="500" t="s">
        <v>1062</v>
      </c>
      <c r="M434" s="400" t="s">
        <v>1</v>
      </c>
      <c r="N434" s="262">
        <v>42831</v>
      </c>
      <c r="O434" s="262">
        <v>42779</v>
      </c>
      <c r="P434" s="262">
        <v>43509</v>
      </c>
      <c r="Q434" s="115">
        <v>10115800</v>
      </c>
      <c r="R434" s="56">
        <v>0.6</v>
      </c>
      <c r="S434" s="55" t="s">
        <v>279</v>
      </c>
      <c r="T434" s="60">
        <v>6069480</v>
      </c>
    </row>
    <row r="435" spans="2:20" ht="159" customHeight="1" x14ac:dyDescent="0.25">
      <c r="B435" s="596"/>
      <c r="C435" s="536"/>
      <c r="D435" s="530"/>
      <c r="E435" s="523"/>
      <c r="F435" s="331" t="s">
        <v>1839</v>
      </c>
      <c r="G435" s="345" t="s">
        <v>2428</v>
      </c>
      <c r="H435" s="366" t="s">
        <v>1403</v>
      </c>
      <c r="I435" s="476" t="s">
        <v>1404</v>
      </c>
      <c r="J435" s="141" t="s">
        <v>397</v>
      </c>
      <c r="K435" s="141" t="s">
        <v>398</v>
      </c>
      <c r="L435" s="500" t="s">
        <v>1459</v>
      </c>
      <c r="M435" s="400" t="s">
        <v>1</v>
      </c>
      <c r="N435" s="262">
        <v>42970</v>
      </c>
      <c r="O435" s="262">
        <v>42644</v>
      </c>
      <c r="P435" s="262">
        <v>43039</v>
      </c>
      <c r="Q435" s="115">
        <v>1722597.42</v>
      </c>
      <c r="R435" s="56">
        <v>0.6</v>
      </c>
      <c r="S435" s="55" t="s">
        <v>279</v>
      </c>
      <c r="T435" s="60">
        <v>1032507.34</v>
      </c>
    </row>
    <row r="436" spans="2:20" ht="159" customHeight="1" x14ac:dyDescent="0.25">
      <c r="B436" s="596"/>
      <c r="C436" s="536"/>
      <c r="D436" s="530"/>
      <c r="E436" s="523"/>
      <c r="F436" s="331" t="s">
        <v>1839</v>
      </c>
      <c r="G436" s="345" t="s">
        <v>2429</v>
      </c>
      <c r="H436" s="366" t="s">
        <v>1932</v>
      </c>
      <c r="I436" s="476" t="s">
        <v>1933</v>
      </c>
      <c r="J436" s="141" t="s">
        <v>397</v>
      </c>
      <c r="K436" s="141" t="s">
        <v>398</v>
      </c>
      <c r="L436" s="500" t="s">
        <v>1934</v>
      </c>
      <c r="M436" s="400" t="s">
        <v>21</v>
      </c>
      <c r="N436" s="262">
        <v>43216</v>
      </c>
      <c r="O436" s="262">
        <v>42865</v>
      </c>
      <c r="P436" s="262">
        <v>43409</v>
      </c>
      <c r="Q436" s="115">
        <v>183158.22</v>
      </c>
      <c r="R436" s="56">
        <v>0.6</v>
      </c>
      <c r="S436" s="55" t="s">
        <v>279</v>
      </c>
      <c r="T436" s="60">
        <v>109894.93</v>
      </c>
    </row>
    <row r="437" spans="2:20" ht="159" customHeight="1" x14ac:dyDescent="0.25">
      <c r="B437" s="596"/>
      <c r="C437" s="536"/>
      <c r="D437" s="530"/>
      <c r="E437" s="523"/>
      <c r="F437" s="331" t="s">
        <v>1839</v>
      </c>
      <c r="G437" s="345" t="s">
        <v>2430</v>
      </c>
      <c r="H437" s="366" t="s">
        <v>1518</v>
      </c>
      <c r="I437" s="476" t="s">
        <v>1519</v>
      </c>
      <c r="J437" s="141" t="s">
        <v>397</v>
      </c>
      <c r="K437" s="141" t="s">
        <v>398</v>
      </c>
      <c r="L437" s="500" t="s">
        <v>1520</v>
      </c>
      <c r="M437" s="400" t="s">
        <v>21</v>
      </c>
      <c r="N437" s="262">
        <v>43012</v>
      </c>
      <c r="O437" s="262">
        <v>42761</v>
      </c>
      <c r="P437" s="262">
        <v>43490</v>
      </c>
      <c r="Q437" s="115">
        <v>4580190.46</v>
      </c>
      <c r="R437" s="56">
        <v>0.5</v>
      </c>
      <c r="S437" s="55" t="s">
        <v>279</v>
      </c>
      <c r="T437" s="60">
        <v>2290095.23</v>
      </c>
    </row>
    <row r="438" spans="2:20" ht="159" customHeight="1" x14ac:dyDescent="0.25">
      <c r="B438" s="596"/>
      <c r="C438" s="536"/>
      <c r="D438" s="530"/>
      <c r="E438" s="523"/>
      <c r="F438" s="331" t="s">
        <v>1658</v>
      </c>
      <c r="G438" s="345" t="s">
        <v>2520</v>
      </c>
      <c r="H438" s="366" t="s">
        <v>1405</v>
      </c>
      <c r="I438" s="476" t="s">
        <v>1406</v>
      </c>
      <c r="J438" s="141" t="s">
        <v>397</v>
      </c>
      <c r="K438" s="141" t="s">
        <v>398</v>
      </c>
      <c r="L438" s="500" t="s">
        <v>1460</v>
      </c>
      <c r="M438" s="400" t="s">
        <v>13</v>
      </c>
      <c r="N438" s="262">
        <v>42948</v>
      </c>
      <c r="O438" s="262">
        <v>42948</v>
      </c>
      <c r="P438" s="262">
        <v>43677</v>
      </c>
      <c r="Q438" s="115">
        <v>207969.92000000001</v>
      </c>
      <c r="R438" s="56">
        <v>0.45</v>
      </c>
      <c r="S438" s="55" t="s">
        <v>279</v>
      </c>
      <c r="T438" s="60">
        <v>93586.46</v>
      </c>
    </row>
    <row r="439" spans="2:20" ht="159" customHeight="1" x14ac:dyDescent="0.25">
      <c r="B439" s="596"/>
      <c r="C439" s="536"/>
      <c r="D439" s="530"/>
      <c r="E439" s="523"/>
      <c r="F439" s="331" t="s">
        <v>1658</v>
      </c>
      <c r="G439" s="345" t="s">
        <v>2580</v>
      </c>
      <c r="H439" s="366" t="s">
        <v>1407</v>
      </c>
      <c r="I439" s="476" t="s">
        <v>1408</v>
      </c>
      <c r="J439" s="141" t="s">
        <v>397</v>
      </c>
      <c r="K439" s="141" t="s">
        <v>398</v>
      </c>
      <c r="L439" s="500" t="s">
        <v>1461</v>
      </c>
      <c r="M439" s="400" t="s">
        <v>13</v>
      </c>
      <c r="N439" s="262">
        <v>42948</v>
      </c>
      <c r="O439" s="262">
        <v>42670</v>
      </c>
      <c r="P439" s="262">
        <v>43399</v>
      </c>
      <c r="Q439" s="115">
        <v>424437.63</v>
      </c>
      <c r="R439" s="56">
        <v>0.45</v>
      </c>
      <c r="S439" s="55" t="s">
        <v>279</v>
      </c>
      <c r="T439" s="60">
        <v>190996.93</v>
      </c>
    </row>
    <row r="440" spans="2:20" ht="159" customHeight="1" x14ac:dyDescent="0.25">
      <c r="B440" s="596"/>
      <c r="C440" s="536"/>
      <c r="D440" s="530"/>
      <c r="E440" s="523"/>
      <c r="F440" s="331" t="s">
        <v>1658</v>
      </c>
      <c r="G440" s="345" t="s">
        <v>2358</v>
      </c>
      <c r="H440" s="366" t="s">
        <v>1659</v>
      </c>
      <c r="I440" s="476" t="s">
        <v>1639</v>
      </c>
      <c r="J440" s="141" t="s">
        <v>397</v>
      </c>
      <c r="K440" s="141" t="s">
        <v>398</v>
      </c>
      <c r="L440" s="500" t="s">
        <v>1660</v>
      </c>
      <c r="M440" s="400" t="s">
        <v>13</v>
      </c>
      <c r="N440" s="262">
        <v>43119</v>
      </c>
      <c r="O440" s="262">
        <v>43191</v>
      </c>
      <c r="P440" s="262">
        <v>43920</v>
      </c>
      <c r="Q440" s="115">
        <v>181579.8</v>
      </c>
      <c r="R440" s="56">
        <v>0.45</v>
      </c>
      <c r="S440" s="55" t="s">
        <v>279</v>
      </c>
      <c r="T440" s="60">
        <v>81710.91</v>
      </c>
    </row>
    <row r="441" spans="2:20" s="95" customFormat="1" ht="159" customHeight="1" x14ac:dyDescent="0.25">
      <c r="B441" s="596"/>
      <c r="C441" s="536"/>
      <c r="D441" s="530"/>
      <c r="E441" s="523"/>
      <c r="F441" s="331" t="s">
        <v>1658</v>
      </c>
      <c r="G441" s="345" t="s">
        <v>2627</v>
      </c>
      <c r="H441" s="366" t="s">
        <v>2628</v>
      </c>
      <c r="I441" s="476" t="s">
        <v>2625</v>
      </c>
      <c r="J441" s="141" t="s">
        <v>397</v>
      </c>
      <c r="K441" s="141" t="s">
        <v>398</v>
      </c>
      <c r="L441" s="500" t="s">
        <v>2626</v>
      </c>
      <c r="M441" s="400" t="s">
        <v>13</v>
      </c>
      <c r="N441" s="262">
        <v>42948</v>
      </c>
      <c r="O441" s="262">
        <v>43070</v>
      </c>
      <c r="P441" s="262">
        <v>43799</v>
      </c>
      <c r="Q441" s="115">
        <v>382917.5</v>
      </c>
      <c r="R441" s="56">
        <v>0.45</v>
      </c>
      <c r="S441" s="55" t="s">
        <v>279</v>
      </c>
      <c r="T441" s="60">
        <v>172312.88</v>
      </c>
    </row>
    <row r="442" spans="2:20" ht="159" customHeight="1" x14ac:dyDescent="0.25">
      <c r="B442" s="596"/>
      <c r="C442" s="536"/>
      <c r="D442" s="530"/>
      <c r="E442" s="523"/>
      <c r="F442" s="331" t="s">
        <v>1840</v>
      </c>
      <c r="G442" s="345" t="s">
        <v>1207</v>
      </c>
      <c r="H442" s="366" t="s">
        <v>1410</v>
      </c>
      <c r="I442" s="476" t="s">
        <v>1409</v>
      </c>
      <c r="J442" s="141" t="s">
        <v>397</v>
      </c>
      <c r="K442" s="141" t="s">
        <v>398</v>
      </c>
      <c r="L442" s="500" t="s">
        <v>1462</v>
      </c>
      <c r="M442" s="400" t="s">
        <v>375</v>
      </c>
      <c r="N442" s="262">
        <v>42949</v>
      </c>
      <c r="O442" s="262">
        <v>43009</v>
      </c>
      <c r="P442" s="262">
        <v>43738</v>
      </c>
      <c r="Q442" s="115">
        <v>618484.27</v>
      </c>
      <c r="R442" s="56">
        <v>0.7</v>
      </c>
      <c r="S442" s="55" t="s">
        <v>279</v>
      </c>
      <c r="T442" s="60">
        <v>432938.99</v>
      </c>
    </row>
    <row r="443" spans="2:20" ht="159" customHeight="1" x14ac:dyDescent="0.25">
      <c r="B443" s="596"/>
      <c r="C443" s="536"/>
      <c r="D443" s="530"/>
      <c r="E443" s="523"/>
      <c r="F443" s="331" t="s">
        <v>1613</v>
      </c>
      <c r="G443" s="345" t="s">
        <v>2366</v>
      </c>
      <c r="H443" s="366" t="s">
        <v>1661</v>
      </c>
      <c r="I443" s="476" t="s">
        <v>1640</v>
      </c>
      <c r="J443" s="141" t="s">
        <v>397</v>
      </c>
      <c r="K443" s="141" t="s">
        <v>398</v>
      </c>
      <c r="L443" s="500" t="s">
        <v>1663</v>
      </c>
      <c r="M443" s="400" t="s">
        <v>13</v>
      </c>
      <c r="N443" s="262">
        <v>43108</v>
      </c>
      <c r="O443" s="262">
        <v>43116</v>
      </c>
      <c r="P443" s="262">
        <v>43845</v>
      </c>
      <c r="Q443" s="115">
        <v>687754.87</v>
      </c>
      <c r="R443" s="56">
        <v>0.5</v>
      </c>
      <c r="S443" s="55" t="s">
        <v>279</v>
      </c>
      <c r="T443" s="60">
        <v>343877.44</v>
      </c>
    </row>
    <row r="444" spans="2:20" ht="159" customHeight="1" x14ac:dyDescent="0.25">
      <c r="B444" s="596"/>
      <c r="C444" s="536"/>
      <c r="D444" s="530"/>
      <c r="E444" s="523"/>
      <c r="F444" s="331" t="s">
        <v>1613</v>
      </c>
      <c r="G444" s="345" t="s">
        <v>2364</v>
      </c>
      <c r="H444" s="366" t="s">
        <v>1662</v>
      </c>
      <c r="I444" s="476" t="s">
        <v>1641</v>
      </c>
      <c r="J444" s="141" t="s">
        <v>397</v>
      </c>
      <c r="K444" s="141" t="s">
        <v>398</v>
      </c>
      <c r="L444" s="500" t="s">
        <v>1664</v>
      </c>
      <c r="M444" s="400" t="s">
        <v>25</v>
      </c>
      <c r="N444" s="262">
        <v>43108</v>
      </c>
      <c r="O444" s="262">
        <v>43024</v>
      </c>
      <c r="P444" s="262">
        <v>43753</v>
      </c>
      <c r="Q444" s="115">
        <v>348125</v>
      </c>
      <c r="R444" s="56">
        <v>0.5</v>
      </c>
      <c r="S444" s="55" t="s">
        <v>279</v>
      </c>
      <c r="T444" s="60">
        <v>174062.5</v>
      </c>
    </row>
    <row r="445" spans="2:20" ht="159" customHeight="1" x14ac:dyDescent="0.25">
      <c r="B445" s="596"/>
      <c r="C445" s="536"/>
      <c r="D445" s="530"/>
      <c r="E445" s="523"/>
      <c r="F445" s="331" t="s">
        <v>1530</v>
      </c>
      <c r="G445" s="131" t="s">
        <v>2366</v>
      </c>
      <c r="H445" s="107" t="s">
        <v>1531</v>
      </c>
      <c r="I445" s="452" t="s">
        <v>1532</v>
      </c>
      <c r="J445" s="141" t="s">
        <v>397</v>
      </c>
      <c r="K445" s="141" t="s">
        <v>398</v>
      </c>
      <c r="L445" s="107" t="s">
        <v>1537</v>
      </c>
      <c r="M445" s="396" t="s">
        <v>13</v>
      </c>
      <c r="N445" s="262">
        <v>43059</v>
      </c>
      <c r="O445" s="262">
        <v>43052</v>
      </c>
      <c r="P445" s="262">
        <v>43781</v>
      </c>
      <c r="Q445" s="115">
        <v>141339.24</v>
      </c>
      <c r="R445" s="56">
        <v>0.45</v>
      </c>
      <c r="S445" s="55" t="s">
        <v>279</v>
      </c>
      <c r="T445" s="60">
        <v>63602.66</v>
      </c>
    </row>
    <row r="446" spans="2:20" ht="159" customHeight="1" x14ac:dyDescent="0.25">
      <c r="B446" s="596"/>
      <c r="C446" s="536"/>
      <c r="D446" s="530"/>
      <c r="E446" s="523"/>
      <c r="F446" s="331" t="s">
        <v>1613</v>
      </c>
      <c r="G446" s="131" t="s">
        <v>1327</v>
      </c>
      <c r="H446" s="107" t="s">
        <v>1665</v>
      </c>
      <c r="I446" s="452" t="s">
        <v>1642</v>
      </c>
      <c r="J446" s="141" t="s">
        <v>397</v>
      </c>
      <c r="K446" s="141" t="s">
        <v>398</v>
      </c>
      <c r="L446" s="107" t="s">
        <v>1672</v>
      </c>
      <c r="M446" s="396" t="s">
        <v>15</v>
      </c>
      <c r="N446" s="262">
        <v>43108</v>
      </c>
      <c r="O446" s="262">
        <v>43160</v>
      </c>
      <c r="P446" s="262">
        <v>43585</v>
      </c>
      <c r="Q446" s="115">
        <v>823970</v>
      </c>
      <c r="R446" s="56">
        <v>0.5</v>
      </c>
      <c r="S446" s="55" t="s">
        <v>279</v>
      </c>
      <c r="T446" s="60">
        <v>411985</v>
      </c>
    </row>
    <row r="447" spans="2:20" ht="159" customHeight="1" x14ac:dyDescent="0.25">
      <c r="B447" s="596"/>
      <c r="C447" s="536"/>
      <c r="D447" s="530"/>
      <c r="E447" s="523"/>
      <c r="F447" s="331" t="s">
        <v>1613</v>
      </c>
      <c r="G447" s="131" t="s">
        <v>1336</v>
      </c>
      <c r="H447" s="107" t="s">
        <v>1666</v>
      </c>
      <c r="I447" s="452" t="s">
        <v>1643</v>
      </c>
      <c r="J447" s="141" t="s">
        <v>397</v>
      </c>
      <c r="K447" s="141" t="s">
        <v>398</v>
      </c>
      <c r="L447" s="107" t="s">
        <v>1673</v>
      </c>
      <c r="M447" s="396" t="s">
        <v>15</v>
      </c>
      <c r="N447" s="262">
        <v>43108</v>
      </c>
      <c r="O447" s="262">
        <v>43070</v>
      </c>
      <c r="P447" s="262">
        <v>43799</v>
      </c>
      <c r="Q447" s="115">
        <v>489127.58</v>
      </c>
      <c r="R447" s="56">
        <v>0.6</v>
      </c>
      <c r="S447" s="55" t="s">
        <v>279</v>
      </c>
      <c r="T447" s="60">
        <v>293476.55</v>
      </c>
    </row>
    <row r="448" spans="2:20" ht="159" customHeight="1" x14ac:dyDescent="0.25">
      <c r="B448" s="596"/>
      <c r="C448" s="536"/>
      <c r="D448" s="530"/>
      <c r="E448" s="523"/>
      <c r="F448" s="331" t="s">
        <v>1613</v>
      </c>
      <c r="G448" s="131" t="s">
        <v>2541</v>
      </c>
      <c r="H448" s="107" t="s">
        <v>1667</v>
      </c>
      <c r="I448" s="452" t="s">
        <v>1644</v>
      </c>
      <c r="J448" s="141" t="s">
        <v>397</v>
      </c>
      <c r="K448" s="141" t="s">
        <v>398</v>
      </c>
      <c r="L448" s="107" t="s">
        <v>1674</v>
      </c>
      <c r="M448" s="396" t="s">
        <v>1</v>
      </c>
      <c r="N448" s="262">
        <v>43108</v>
      </c>
      <c r="O448" s="262">
        <v>43221</v>
      </c>
      <c r="P448" s="262">
        <v>43951</v>
      </c>
      <c r="Q448" s="115">
        <v>3846053.16</v>
      </c>
      <c r="R448" s="56">
        <v>0.6</v>
      </c>
      <c r="S448" s="55" t="s">
        <v>279</v>
      </c>
      <c r="T448" s="60">
        <v>2307631.9</v>
      </c>
    </row>
    <row r="449" spans="2:20" ht="159" customHeight="1" x14ac:dyDescent="0.25">
      <c r="B449" s="596"/>
      <c r="C449" s="536"/>
      <c r="D449" s="530"/>
      <c r="E449" s="523"/>
      <c r="F449" s="331" t="s">
        <v>1613</v>
      </c>
      <c r="G449" s="131" t="s">
        <v>2431</v>
      </c>
      <c r="H449" s="107" t="s">
        <v>2105</v>
      </c>
      <c r="I449" s="452" t="s">
        <v>2106</v>
      </c>
      <c r="J449" s="141" t="s">
        <v>397</v>
      </c>
      <c r="K449" s="141" t="s">
        <v>398</v>
      </c>
      <c r="L449" s="107" t="s">
        <v>2107</v>
      </c>
      <c r="M449" s="396" t="s">
        <v>13</v>
      </c>
      <c r="N449" s="262">
        <v>43299</v>
      </c>
      <c r="O449" s="262">
        <v>43073</v>
      </c>
      <c r="P449" s="262">
        <v>43740</v>
      </c>
      <c r="Q449" s="115">
        <v>3508036.3</v>
      </c>
      <c r="R449" s="56">
        <v>0.5</v>
      </c>
      <c r="S449" s="55" t="s">
        <v>279</v>
      </c>
      <c r="T449" s="60">
        <v>1754018.15</v>
      </c>
    </row>
    <row r="450" spans="2:20" ht="159" customHeight="1" x14ac:dyDescent="0.25">
      <c r="B450" s="596"/>
      <c r="C450" s="536"/>
      <c r="D450" s="530"/>
      <c r="E450" s="523"/>
      <c r="F450" s="331" t="s">
        <v>1613</v>
      </c>
      <c r="G450" s="131" t="s">
        <v>2581</v>
      </c>
      <c r="H450" s="107" t="s">
        <v>1668</v>
      </c>
      <c r="I450" s="452" t="s">
        <v>1645</v>
      </c>
      <c r="J450" s="141" t="s">
        <v>397</v>
      </c>
      <c r="K450" s="141" t="s">
        <v>398</v>
      </c>
      <c r="L450" s="107" t="s">
        <v>1675</v>
      </c>
      <c r="M450" s="396" t="s">
        <v>1</v>
      </c>
      <c r="N450" s="262">
        <v>43108</v>
      </c>
      <c r="O450" s="262">
        <v>43132</v>
      </c>
      <c r="P450" s="262">
        <v>43861</v>
      </c>
      <c r="Q450" s="115">
        <v>1457085</v>
      </c>
      <c r="R450" s="56">
        <v>0.6</v>
      </c>
      <c r="S450" s="55" t="s">
        <v>279</v>
      </c>
      <c r="T450" s="60">
        <v>874251</v>
      </c>
    </row>
    <row r="451" spans="2:20" ht="87.75" customHeight="1" x14ac:dyDescent="0.25">
      <c r="B451" s="596"/>
      <c r="C451" s="536"/>
      <c r="D451" s="530"/>
      <c r="E451" s="523"/>
      <c r="F451" s="331" t="s">
        <v>1613</v>
      </c>
      <c r="G451" s="131" t="s">
        <v>2582</v>
      </c>
      <c r="H451" s="107" t="s">
        <v>1669</v>
      </c>
      <c r="I451" s="452" t="s">
        <v>1646</v>
      </c>
      <c r="J451" s="141" t="s">
        <v>397</v>
      </c>
      <c r="K451" s="141" t="s">
        <v>398</v>
      </c>
      <c r="L451" s="107" t="s">
        <v>1676</v>
      </c>
      <c r="M451" s="396" t="s">
        <v>69</v>
      </c>
      <c r="N451" s="262">
        <v>43108</v>
      </c>
      <c r="O451" s="262">
        <v>43160</v>
      </c>
      <c r="P451" s="262">
        <v>43889</v>
      </c>
      <c r="Q451" s="115">
        <v>657306.46</v>
      </c>
      <c r="R451" s="56">
        <v>0.6</v>
      </c>
      <c r="S451" s="55" t="s">
        <v>279</v>
      </c>
      <c r="T451" s="60">
        <v>394383.88</v>
      </c>
    </row>
    <row r="452" spans="2:20" ht="125.25" customHeight="1" x14ac:dyDescent="0.25">
      <c r="B452" s="596"/>
      <c r="C452" s="536"/>
      <c r="D452" s="530"/>
      <c r="E452" s="523"/>
      <c r="F452" s="331" t="s">
        <v>1613</v>
      </c>
      <c r="G452" s="131" t="s">
        <v>2432</v>
      </c>
      <c r="H452" s="107" t="s">
        <v>1670</v>
      </c>
      <c r="I452" s="452" t="s">
        <v>1647</v>
      </c>
      <c r="J452" s="141" t="s">
        <v>397</v>
      </c>
      <c r="K452" s="141" t="s">
        <v>398</v>
      </c>
      <c r="L452" s="107" t="s">
        <v>1677</v>
      </c>
      <c r="M452" s="396" t="s">
        <v>15</v>
      </c>
      <c r="N452" s="262">
        <v>43108</v>
      </c>
      <c r="O452" s="262">
        <v>42916</v>
      </c>
      <c r="P452" s="262">
        <v>43645</v>
      </c>
      <c r="Q452" s="115">
        <v>635451.30000000005</v>
      </c>
      <c r="R452" s="56">
        <v>0.5</v>
      </c>
      <c r="S452" s="55" t="s">
        <v>279</v>
      </c>
      <c r="T452" s="60">
        <v>317725.65000000002</v>
      </c>
    </row>
    <row r="453" spans="2:20" ht="125.25" customHeight="1" x14ac:dyDescent="0.25">
      <c r="B453" s="596"/>
      <c r="C453" s="536"/>
      <c r="D453" s="530"/>
      <c r="E453" s="523"/>
      <c r="F453" s="331" t="s">
        <v>1613</v>
      </c>
      <c r="G453" s="131" t="s">
        <v>2583</v>
      </c>
      <c r="H453" s="107" t="s">
        <v>1671</v>
      </c>
      <c r="I453" s="452" t="s">
        <v>1648</v>
      </c>
      <c r="J453" s="141" t="s">
        <v>397</v>
      </c>
      <c r="K453" s="141" t="s">
        <v>398</v>
      </c>
      <c r="L453" s="107" t="s">
        <v>1678</v>
      </c>
      <c r="M453" s="396" t="s">
        <v>25</v>
      </c>
      <c r="N453" s="262">
        <v>43108</v>
      </c>
      <c r="O453" s="262">
        <v>43146</v>
      </c>
      <c r="P453" s="262">
        <v>43510</v>
      </c>
      <c r="Q453" s="115">
        <v>1217085.4099999999</v>
      </c>
      <c r="R453" s="56">
        <v>0.4</v>
      </c>
      <c r="S453" s="55" t="s">
        <v>279</v>
      </c>
      <c r="T453" s="60">
        <v>486834.16</v>
      </c>
    </row>
    <row r="454" spans="2:20" ht="125.25" customHeight="1" x14ac:dyDescent="0.25">
      <c r="B454" s="596"/>
      <c r="C454" s="536"/>
      <c r="D454" s="530"/>
      <c r="E454" s="523"/>
      <c r="F454" s="331" t="s">
        <v>1530</v>
      </c>
      <c r="G454" s="131" t="s">
        <v>2357</v>
      </c>
      <c r="H454" s="107" t="s">
        <v>1533</v>
      </c>
      <c r="I454" s="452" t="s">
        <v>1534</v>
      </c>
      <c r="J454" s="141" t="s">
        <v>397</v>
      </c>
      <c r="K454" s="141" t="s">
        <v>398</v>
      </c>
      <c r="L454" s="107" t="s">
        <v>1538</v>
      </c>
      <c r="M454" s="396" t="s">
        <v>13</v>
      </c>
      <c r="N454" s="262">
        <v>43059</v>
      </c>
      <c r="O454" s="262">
        <v>43191</v>
      </c>
      <c r="P454" s="262">
        <v>43921</v>
      </c>
      <c r="Q454" s="115">
        <v>136002.5</v>
      </c>
      <c r="R454" s="56">
        <v>0.45</v>
      </c>
      <c r="S454" s="55" t="s">
        <v>279</v>
      </c>
      <c r="T454" s="60">
        <v>61201.13</v>
      </c>
    </row>
    <row r="455" spans="2:20" ht="125.25" customHeight="1" x14ac:dyDescent="0.25">
      <c r="B455" s="596"/>
      <c r="C455" s="536"/>
      <c r="D455" s="530"/>
      <c r="E455" s="523"/>
      <c r="F455" s="331" t="s">
        <v>1530</v>
      </c>
      <c r="G455" s="131" t="s">
        <v>2369</v>
      </c>
      <c r="H455" s="107" t="s">
        <v>1535</v>
      </c>
      <c r="I455" s="452" t="s">
        <v>1536</v>
      </c>
      <c r="J455" s="141" t="s">
        <v>397</v>
      </c>
      <c r="K455" s="141" t="s">
        <v>398</v>
      </c>
      <c r="L455" s="107" t="s">
        <v>1539</v>
      </c>
      <c r="M455" s="396" t="s">
        <v>13</v>
      </c>
      <c r="N455" s="262">
        <v>43059</v>
      </c>
      <c r="O455" s="262">
        <v>43082</v>
      </c>
      <c r="P455" s="262">
        <v>43811</v>
      </c>
      <c r="Q455" s="115">
        <v>202758.58</v>
      </c>
      <c r="R455" s="56">
        <v>0.45</v>
      </c>
      <c r="S455" s="55" t="s">
        <v>279</v>
      </c>
      <c r="T455" s="60">
        <v>91241.36</v>
      </c>
    </row>
    <row r="456" spans="2:20" ht="125.25" customHeight="1" x14ac:dyDescent="0.25">
      <c r="B456" s="596"/>
      <c r="C456" s="536"/>
      <c r="D456" s="530"/>
      <c r="E456" s="523"/>
      <c r="F456" s="331" t="s">
        <v>1530</v>
      </c>
      <c r="G456" s="131" t="s">
        <v>1679</v>
      </c>
      <c r="H456" s="107" t="s">
        <v>1680</v>
      </c>
      <c r="I456" s="452" t="s">
        <v>1649</v>
      </c>
      <c r="J456" s="141" t="s">
        <v>397</v>
      </c>
      <c r="K456" s="141" t="s">
        <v>398</v>
      </c>
      <c r="L456" s="107" t="s">
        <v>1683</v>
      </c>
      <c r="M456" s="396" t="s">
        <v>7</v>
      </c>
      <c r="N456" s="262">
        <v>43108</v>
      </c>
      <c r="O456" s="262">
        <v>42977</v>
      </c>
      <c r="P456" s="262">
        <v>43706</v>
      </c>
      <c r="Q456" s="115">
        <v>196776.4</v>
      </c>
      <c r="R456" s="56">
        <v>0.45</v>
      </c>
      <c r="S456" s="55" t="s">
        <v>279</v>
      </c>
      <c r="T456" s="60">
        <v>88549.38</v>
      </c>
    </row>
    <row r="457" spans="2:20" ht="125.25" customHeight="1" x14ac:dyDescent="0.25">
      <c r="B457" s="596"/>
      <c r="C457" s="536"/>
      <c r="D457" s="530"/>
      <c r="E457" s="523"/>
      <c r="F457" s="331" t="s">
        <v>1530</v>
      </c>
      <c r="G457" s="131" t="s">
        <v>1331</v>
      </c>
      <c r="H457" s="107" t="s">
        <v>1681</v>
      </c>
      <c r="I457" s="452" t="s">
        <v>1650</v>
      </c>
      <c r="J457" s="141" t="s">
        <v>397</v>
      </c>
      <c r="K457" s="141" t="s">
        <v>398</v>
      </c>
      <c r="L457" s="107" t="s">
        <v>1684</v>
      </c>
      <c r="M457" s="396" t="s">
        <v>33</v>
      </c>
      <c r="N457" s="262">
        <v>43108</v>
      </c>
      <c r="O457" s="262">
        <v>43160</v>
      </c>
      <c r="P457" s="262">
        <v>43889</v>
      </c>
      <c r="Q457" s="115">
        <v>287423.06</v>
      </c>
      <c r="R457" s="56">
        <v>0.45</v>
      </c>
      <c r="S457" s="55" t="s">
        <v>279</v>
      </c>
      <c r="T457" s="60">
        <v>129340.38</v>
      </c>
    </row>
    <row r="458" spans="2:20" ht="132.75" customHeight="1" x14ac:dyDescent="0.25">
      <c r="B458" s="596"/>
      <c r="C458" s="536"/>
      <c r="D458" s="530"/>
      <c r="E458" s="523"/>
      <c r="F458" s="332" t="s">
        <v>1530</v>
      </c>
      <c r="G458" s="169" t="s">
        <v>2584</v>
      </c>
      <c r="H458" s="362" t="s">
        <v>2231</v>
      </c>
      <c r="I458" s="172" t="s">
        <v>2230</v>
      </c>
      <c r="J458" s="141" t="s">
        <v>397</v>
      </c>
      <c r="K458" s="141" t="s">
        <v>398</v>
      </c>
      <c r="L458" s="362" t="s">
        <v>2232</v>
      </c>
      <c r="M458" s="427" t="s">
        <v>7</v>
      </c>
      <c r="N458" s="262">
        <v>43349</v>
      </c>
      <c r="O458" s="262">
        <v>43009</v>
      </c>
      <c r="P458" s="262">
        <v>43738</v>
      </c>
      <c r="Q458" s="168">
        <v>30455.24</v>
      </c>
      <c r="R458" s="56">
        <v>0.45</v>
      </c>
      <c r="S458" s="55" t="s">
        <v>279</v>
      </c>
      <c r="T458" s="170">
        <v>13704.86</v>
      </c>
    </row>
    <row r="459" spans="2:20" ht="132.75" customHeight="1" x14ac:dyDescent="0.25">
      <c r="B459" s="596"/>
      <c r="C459" s="536"/>
      <c r="D459" s="530"/>
      <c r="E459" s="523"/>
      <c r="F459" s="331" t="s">
        <v>1530</v>
      </c>
      <c r="G459" s="131" t="s">
        <v>2556</v>
      </c>
      <c r="H459" s="107" t="s">
        <v>1682</v>
      </c>
      <c r="I459" s="452" t="s">
        <v>1651</v>
      </c>
      <c r="J459" s="141" t="s">
        <v>397</v>
      </c>
      <c r="K459" s="141" t="s">
        <v>398</v>
      </c>
      <c r="L459" s="107" t="s">
        <v>1685</v>
      </c>
      <c r="M459" s="396" t="s">
        <v>13</v>
      </c>
      <c r="N459" s="262">
        <v>43108</v>
      </c>
      <c r="O459" s="262">
        <v>43164</v>
      </c>
      <c r="P459" s="262">
        <v>43893</v>
      </c>
      <c r="Q459" s="115">
        <v>150651.09</v>
      </c>
      <c r="R459" s="56">
        <v>0.45</v>
      </c>
      <c r="S459" s="55" t="s">
        <v>279</v>
      </c>
      <c r="T459" s="60">
        <v>67792.990000000005</v>
      </c>
    </row>
    <row r="460" spans="2:20" ht="69.75" customHeight="1" x14ac:dyDescent="0.25">
      <c r="B460" s="596"/>
      <c r="C460" s="536"/>
      <c r="D460" s="530"/>
      <c r="E460" s="523"/>
      <c r="F460" s="331" t="s">
        <v>1841</v>
      </c>
      <c r="G460" s="345" t="s">
        <v>1284</v>
      </c>
      <c r="H460" s="366" t="s">
        <v>50</v>
      </c>
      <c r="I460" s="476" t="s">
        <v>1489</v>
      </c>
      <c r="J460" s="141" t="s">
        <v>397</v>
      </c>
      <c r="K460" s="141" t="s">
        <v>398</v>
      </c>
      <c r="L460" s="500" t="s">
        <v>50</v>
      </c>
      <c r="M460" s="400" t="s">
        <v>375</v>
      </c>
      <c r="N460" s="262">
        <v>42978</v>
      </c>
      <c r="O460" s="262">
        <v>42979</v>
      </c>
      <c r="P460" s="262">
        <v>44926</v>
      </c>
      <c r="Q460" s="115">
        <v>4000000</v>
      </c>
      <c r="R460" s="56">
        <v>0.5</v>
      </c>
      <c r="S460" s="55" t="s">
        <v>279</v>
      </c>
      <c r="T460" s="60">
        <v>2000000</v>
      </c>
    </row>
    <row r="461" spans="2:20" ht="87.75" customHeight="1" x14ac:dyDescent="0.25">
      <c r="B461" s="596"/>
      <c r="C461" s="536"/>
      <c r="D461" s="530"/>
      <c r="E461" s="523"/>
      <c r="F461" s="331" t="s">
        <v>1686</v>
      </c>
      <c r="G461" s="345" t="s">
        <v>2433</v>
      </c>
      <c r="H461" s="366" t="s">
        <v>1687</v>
      </c>
      <c r="I461" s="476" t="s">
        <v>1652</v>
      </c>
      <c r="J461" s="141" t="s">
        <v>397</v>
      </c>
      <c r="K461" s="141" t="s">
        <v>398</v>
      </c>
      <c r="L461" s="500" t="s">
        <v>1693</v>
      </c>
      <c r="M461" s="400" t="s">
        <v>33</v>
      </c>
      <c r="N461" s="262">
        <v>43105</v>
      </c>
      <c r="O461" s="262">
        <v>43155</v>
      </c>
      <c r="P461" s="262">
        <v>43519</v>
      </c>
      <c r="Q461" s="115">
        <v>10000</v>
      </c>
      <c r="R461" s="56">
        <v>0.75</v>
      </c>
      <c r="S461" s="55" t="s">
        <v>279</v>
      </c>
      <c r="T461" s="60">
        <v>7500</v>
      </c>
    </row>
    <row r="462" spans="2:20" ht="87.75" customHeight="1" x14ac:dyDescent="0.25">
      <c r="B462" s="596"/>
      <c r="C462" s="536"/>
      <c r="D462" s="530"/>
      <c r="E462" s="523"/>
      <c r="F462" s="331" t="s">
        <v>1686</v>
      </c>
      <c r="G462" s="345" t="s">
        <v>2373</v>
      </c>
      <c r="H462" s="366" t="s">
        <v>1688</v>
      </c>
      <c r="I462" s="476" t="s">
        <v>1653</v>
      </c>
      <c r="J462" s="141" t="s">
        <v>397</v>
      </c>
      <c r="K462" s="141" t="s">
        <v>398</v>
      </c>
      <c r="L462" s="500" t="s">
        <v>1694</v>
      </c>
      <c r="M462" s="400" t="s">
        <v>33</v>
      </c>
      <c r="N462" s="262">
        <v>43105</v>
      </c>
      <c r="O462" s="262">
        <v>43134</v>
      </c>
      <c r="P462" s="262">
        <v>43498</v>
      </c>
      <c r="Q462" s="115">
        <v>10000</v>
      </c>
      <c r="R462" s="56">
        <v>0.75</v>
      </c>
      <c r="S462" s="55" t="s">
        <v>279</v>
      </c>
      <c r="T462" s="60">
        <v>7500</v>
      </c>
    </row>
    <row r="463" spans="2:20" ht="138.75" customHeight="1" x14ac:dyDescent="0.25">
      <c r="B463" s="596"/>
      <c r="C463" s="536"/>
      <c r="D463" s="530"/>
      <c r="E463" s="523"/>
      <c r="F463" s="331" t="s">
        <v>1686</v>
      </c>
      <c r="G463" s="345" t="s">
        <v>2434</v>
      </c>
      <c r="H463" s="366" t="s">
        <v>1689</v>
      </c>
      <c r="I463" s="476" t="s">
        <v>1654</v>
      </c>
      <c r="J463" s="141" t="s">
        <v>397</v>
      </c>
      <c r="K463" s="141" t="s">
        <v>398</v>
      </c>
      <c r="L463" s="500" t="s">
        <v>1695</v>
      </c>
      <c r="M463" s="400" t="s">
        <v>30</v>
      </c>
      <c r="N463" s="262">
        <v>43105</v>
      </c>
      <c r="O463" s="262">
        <v>43140</v>
      </c>
      <c r="P463" s="262">
        <v>43504</v>
      </c>
      <c r="Q463" s="115">
        <v>10000</v>
      </c>
      <c r="R463" s="56">
        <v>0.75</v>
      </c>
      <c r="S463" s="55" t="s">
        <v>279</v>
      </c>
      <c r="T463" s="60">
        <v>7500</v>
      </c>
    </row>
    <row r="464" spans="2:20" ht="138.75" customHeight="1" x14ac:dyDescent="0.25">
      <c r="B464" s="596"/>
      <c r="C464" s="536"/>
      <c r="D464" s="530"/>
      <c r="E464" s="523"/>
      <c r="F464" s="331" t="s">
        <v>1686</v>
      </c>
      <c r="G464" s="345" t="s">
        <v>2585</v>
      </c>
      <c r="H464" s="366" t="s">
        <v>1690</v>
      </c>
      <c r="I464" s="476" t="s">
        <v>1655</v>
      </c>
      <c r="J464" s="141" t="s">
        <v>397</v>
      </c>
      <c r="K464" s="141" t="s">
        <v>398</v>
      </c>
      <c r="L464" s="500" t="s">
        <v>1696</v>
      </c>
      <c r="M464" s="400" t="s">
        <v>7</v>
      </c>
      <c r="N464" s="262">
        <v>43105</v>
      </c>
      <c r="O464" s="262">
        <v>43151</v>
      </c>
      <c r="P464" s="262">
        <v>43515</v>
      </c>
      <c r="Q464" s="115">
        <v>10000</v>
      </c>
      <c r="R464" s="56">
        <v>0.75</v>
      </c>
      <c r="S464" s="55" t="s">
        <v>279</v>
      </c>
      <c r="T464" s="60">
        <v>7500</v>
      </c>
    </row>
    <row r="465" spans="2:20" ht="138.75" customHeight="1" x14ac:dyDescent="0.25">
      <c r="B465" s="596"/>
      <c r="C465" s="536"/>
      <c r="D465" s="530"/>
      <c r="E465" s="523"/>
      <c r="F465" s="331" t="s">
        <v>1686</v>
      </c>
      <c r="G465" s="345" t="s">
        <v>2435</v>
      </c>
      <c r="H465" s="366" t="s">
        <v>1691</v>
      </c>
      <c r="I465" s="476" t="s">
        <v>1656</v>
      </c>
      <c r="J465" s="141" t="s">
        <v>397</v>
      </c>
      <c r="K465" s="141" t="s">
        <v>398</v>
      </c>
      <c r="L465" s="500" t="s">
        <v>1697</v>
      </c>
      <c r="M465" s="400" t="s">
        <v>1</v>
      </c>
      <c r="N465" s="262">
        <v>43105</v>
      </c>
      <c r="O465" s="262">
        <v>43131</v>
      </c>
      <c r="P465" s="262">
        <v>43495</v>
      </c>
      <c r="Q465" s="115">
        <v>9900</v>
      </c>
      <c r="R465" s="56">
        <v>0.75</v>
      </c>
      <c r="S465" s="55" t="s">
        <v>279</v>
      </c>
      <c r="T465" s="60">
        <v>7425</v>
      </c>
    </row>
    <row r="466" spans="2:20" ht="138.75" customHeight="1" x14ac:dyDescent="0.25">
      <c r="B466" s="596"/>
      <c r="C466" s="536"/>
      <c r="D466" s="530"/>
      <c r="E466" s="523"/>
      <c r="F466" s="333" t="s">
        <v>1686</v>
      </c>
      <c r="G466" s="346" t="s">
        <v>2534</v>
      </c>
      <c r="H466" s="367" t="s">
        <v>1692</v>
      </c>
      <c r="I466" s="477" t="s">
        <v>1657</v>
      </c>
      <c r="J466" s="142" t="s">
        <v>397</v>
      </c>
      <c r="K466" s="142" t="s">
        <v>398</v>
      </c>
      <c r="L466" s="501" t="s">
        <v>1698</v>
      </c>
      <c r="M466" s="401" t="s">
        <v>1</v>
      </c>
      <c r="N466" s="262">
        <v>43105</v>
      </c>
      <c r="O466" s="262">
        <v>43146</v>
      </c>
      <c r="P466" s="262">
        <v>43510</v>
      </c>
      <c r="Q466" s="116">
        <v>10000</v>
      </c>
      <c r="R466" s="68">
        <v>0.75</v>
      </c>
      <c r="S466" s="67" t="s">
        <v>279</v>
      </c>
      <c r="T466" s="94">
        <v>7500</v>
      </c>
    </row>
    <row r="467" spans="2:20" ht="138.75" customHeight="1" x14ac:dyDescent="0.25">
      <c r="B467" s="596"/>
      <c r="C467" s="536"/>
      <c r="D467" s="531"/>
      <c r="E467" s="523"/>
      <c r="F467" s="333" t="s">
        <v>2752</v>
      </c>
      <c r="G467" s="200" t="s">
        <v>2753</v>
      </c>
      <c r="H467" s="367" t="s">
        <v>2754</v>
      </c>
      <c r="I467" s="466" t="s">
        <v>2747</v>
      </c>
      <c r="J467" s="209" t="s">
        <v>397</v>
      </c>
      <c r="K467" s="209" t="s">
        <v>398</v>
      </c>
      <c r="L467" s="375" t="s">
        <v>2755</v>
      </c>
      <c r="M467" s="433" t="s">
        <v>13</v>
      </c>
      <c r="N467" s="262">
        <v>43508</v>
      </c>
      <c r="O467" s="262">
        <v>43374</v>
      </c>
      <c r="P467" s="262">
        <v>44104</v>
      </c>
      <c r="Q467" s="116">
        <v>29285</v>
      </c>
      <c r="R467" s="68">
        <v>0.45</v>
      </c>
      <c r="S467" s="67" t="s">
        <v>279</v>
      </c>
      <c r="T467" s="94">
        <v>13178.25</v>
      </c>
    </row>
    <row r="468" spans="2:20" ht="138.75" customHeight="1" x14ac:dyDescent="0.25">
      <c r="B468" s="596"/>
      <c r="C468" s="536"/>
      <c r="D468" s="531"/>
      <c r="E468" s="523"/>
      <c r="F468" s="309" t="s">
        <v>2723</v>
      </c>
      <c r="G468" s="345" t="s">
        <v>2999</v>
      </c>
      <c r="H468" s="366" t="s">
        <v>2734</v>
      </c>
      <c r="I468" s="476" t="s">
        <v>2727</v>
      </c>
      <c r="J468" s="199" t="s">
        <v>397</v>
      </c>
      <c r="K468" s="199" t="s">
        <v>398</v>
      </c>
      <c r="L468" s="500" t="s">
        <v>2731</v>
      </c>
      <c r="M468" s="400" t="s">
        <v>15</v>
      </c>
      <c r="N468" s="262">
        <v>43460</v>
      </c>
      <c r="O468" s="262">
        <v>43501</v>
      </c>
      <c r="P468" s="262">
        <v>43865</v>
      </c>
      <c r="Q468" s="55">
        <v>6750</v>
      </c>
      <c r="R468" s="56">
        <v>0.74070000000000003</v>
      </c>
      <c r="S468" s="55" t="s">
        <v>279</v>
      </c>
      <c r="T468" s="60">
        <v>5000</v>
      </c>
    </row>
    <row r="469" spans="2:20" ht="157.5" customHeight="1" x14ac:dyDescent="0.25">
      <c r="B469" s="596"/>
      <c r="C469" s="536"/>
      <c r="D469" s="531"/>
      <c r="E469" s="523"/>
      <c r="F469" s="309" t="s">
        <v>2723</v>
      </c>
      <c r="G469" s="345" t="s">
        <v>2724</v>
      </c>
      <c r="H469" s="366" t="s">
        <v>2737</v>
      </c>
      <c r="I469" s="476" t="s">
        <v>2728</v>
      </c>
      <c r="J469" s="199" t="s">
        <v>397</v>
      </c>
      <c r="K469" s="199" t="s">
        <v>398</v>
      </c>
      <c r="L469" s="500" t="s">
        <v>2731</v>
      </c>
      <c r="M469" s="400" t="s">
        <v>13</v>
      </c>
      <c r="N469" s="262">
        <v>43460</v>
      </c>
      <c r="O469" s="262">
        <v>43494</v>
      </c>
      <c r="P469" s="262">
        <v>43858</v>
      </c>
      <c r="Q469" s="55">
        <v>6750</v>
      </c>
      <c r="R469" s="56">
        <v>0.74070000000000003</v>
      </c>
      <c r="S469" s="55" t="s">
        <v>279</v>
      </c>
      <c r="T469" s="60">
        <v>5000</v>
      </c>
    </row>
    <row r="470" spans="2:20" ht="157.5" customHeight="1" x14ac:dyDescent="0.25">
      <c r="B470" s="596"/>
      <c r="C470" s="536"/>
      <c r="D470" s="531"/>
      <c r="E470" s="523"/>
      <c r="F470" s="309" t="s">
        <v>2723</v>
      </c>
      <c r="G470" s="345" t="s">
        <v>2725</v>
      </c>
      <c r="H470" s="366" t="s">
        <v>2736</v>
      </c>
      <c r="I470" s="476" t="s">
        <v>2729</v>
      </c>
      <c r="J470" s="199" t="s">
        <v>397</v>
      </c>
      <c r="K470" s="199" t="s">
        <v>398</v>
      </c>
      <c r="L470" s="500" t="s">
        <v>2732</v>
      </c>
      <c r="M470" s="400" t="s">
        <v>33</v>
      </c>
      <c r="N470" s="262">
        <v>43460</v>
      </c>
      <c r="O470" s="262">
        <v>43510</v>
      </c>
      <c r="P470" s="262">
        <v>43874</v>
      </c>
      <c r="Q470" s="55">
        <v>6700</v>
      </c>
      <c r="R470" s="56">
        <v>0.74629999999999996</v>
      </c>
      <c r="S470" s="55" t="s">
        <v>279</v>
      </c>
      <c r="T470" s="60">
        <v>5000</v>
      </c>
    </row>
    <row r="471" spans="2:20" ht="157.5" customHeight="1" x14ac:dyDescent="0.25">
      <c r="B471" s="596"/>
      <c r="C471" s="536"/>
      <c r="D471" s="531"/>
      <c r="E471" s="523"/>
      <c r="F471" s="321" t="s">
        <v>2723</v>
      </c>
      <c r="G471" s="346" t="s">
        <v>2726</v>
      </c>
      <c r="H471" s="367" t="s">
        <v>2735</v>
      </c>
      <c r="I471" s="477" t="s">
        <v>2730</v>
      </c>
      <c r="J471" s="209" t="s">
        <v>397</v>
      </c>
      <c r="K471" s="209" t="s">
        <v>398</v>
      </c>
      <c r="L471" s="501" t="s">
        <v>2733</v>
      </c>
      <c r="M471" s="401" t="s">
        <v>30</v>
      </c>
      <c r="N471" s="262">
        <v>43460</v>
      </c>
      <c r="O471" s="262">
        <v>43511</v>
      </c>
      <c r="P471" s="262">
        <v>43875</v>
      </c>
      <c r="Q471" s="67">
        <v>6700</v>
      </c>
      <c r="R471" s="68">
        <v>0.74629999999999996</v>
      </c>
      <c r="S471" s="67" t="s">
        <v>279</v>
      </c>
      <c r="T471" s="94">
        <v>5000</v>
      </c>
    </row>
    <row r="472" spans="2:20" ht="157.5" customHeight="1" x14ac:dyDescent="0.25">
      <c r="B472" s="596"/>
      <c r="C472" s="536"/>
      <c r="D472" s="531"/>
      <c r="E472" s="523"/>
      <c r="F472" s="309" t="s">
        <v>2756</v>
      </c>
      <c r="G472" s="200" t="s">
        <v>2909</v>
      </c>
      <c r="H472" s="366" t="s">
        <v>2757</v>
      </c>
      <c r="I472" s="476" t="s">
        <v>2748</v>
      </c>
      <c r="J472" s="208" t="s">
        <v>397</v>
      </c>
      <c r="K472" s="208" t="s">
        <v>398</v>
      </c>
      <c r="L472" s="500" t="s">
        <v>2758</v>
      </c>
      <c r="M472" s="400" t="s">
        <v>25</v>
      </c>
      <c r="N472" s="262">
        <v>43515</v>
      </c>
      <c r="O472" s="262">
        <v>43539</v>
      </c>
      <c r="P472" s="262">
        <v>43904</v>
      </c>
      <c r="Q472" s="55">
        <v>3500</v>
      </c>
      <c r="R472" s="56">
        <v>0.71430000000000005</v>
      </c>
      <c r="S472" s="55" t="s">
        <v>279</v>
      </c>
      <c r="T472" s="60">
        <v>2500</v>
      </c>
    </row>
    <row r="473" spans="2:20" ht="157.5" customHeight="1" x14ac:dyDescent="0.25">
      <c r="B473" s="596"/>
      <c r="C473" s="536"/>
      <c r="D473" s="531"/>
      <c r="E473" s="523"/>
      <c r="F473" s="309" t="s">
        <v>2756</v>
      </c>
      <c r="G473" s="200" t="s">
        <v>2910</v>
      </c>
      <c r="H473" s="366" t="s">
        <v>2759</v>
      </c>
      <c r="I473" s="476" t="s">
        <v>2749</v>
      </c>
      <c r="J473" s="208" t="s">
        <v>397</v>
      </c>
      <c r="K473" s="208" t="s">
        <v>398</v>
      </c>
      <c r="L473" s="500" t="s">
        <v>2758</v>
      </c>
      <c r="M473" s="400" t="s">
        <v>15</v>
      </c>
      <c r="N473" s="262">
        <v>43515</v>
      </c>
      <c r="O473" s="262">
        <v>43543</v>
      </c>
      <c r="P473" s="262">
        <v>43908</v>
      </c>
      <c r="Q473" s="55">
        <v>3350</v>
      </c>
      <c r="R473" s="56">
        <v>0.74629999999999996</v>
      </c>
      <c r="S473" s="55" t="s">
        <v>279</v>
      </c>
      <c r="T473" s="60">
        <v>2500</v>
      </c>
    </row>
    <row r="474" spans="2:20" ht="150" customHeight="1" x14ac:dyDescent="0.25">
      <c r="B474" s="596"/>
      <c r="C474" s="536"/>
      <c r="D474" s="531"/>
      <c r="E474" s="523"/>
      <c r="F474" s="309" t="s">
        <v>2756</v>
      </c>
      <c r="G474" s="200" t="s">
        <v>2911</v>
      </c>
      <c r="H474" s="366" t="s">
        <v>2760</v>
      </c>
      <c r="I474" s="476" t="s">
        <v>2750</v>
      </c>
      <c r="J474" s="208" t="s">
        <v>397</v>
      </c>
      <c r="K474" s="208" t="s">
        <v>398</v>
      </c>
      <c r="L474" s="500" t="s">
        <v>2758</v>
      </c>
      <c r="M474" s="400" t="s">
        <v>13</v>
      </c>
      <c r="N474" s="262">
        <v>43515</v>
      </c>
      <c r="O474" s="262">
        <v>43544</v>
      </c>
      <c r="P474" s="262">
        <v>43909</v>
      </c>
      <c r="Q474" s="55">
        <v>3500</v>
      </c>
      <c r="R474" s="56">
        <v>0.71430000000000005</v>
      </c>
      <c r="S474" s="55" t="s">
        <v>279</v>
      </c>
      <c r="T474" s="60">
        <v>2500</v>
      </c>
    </row>
    <row r="475" spans="2:20" ht="150" customHeight="1" thickBot="1" x14ac:dyDescent="0.3">
      <c r="B475" s="596"/>
      <c r="C475" s="536"/>
      <c r="D475" s="531"/>
      <c r="E475" s="524"/>
      <c r="F475" s="322" t="s">
        <v>2756</v>
      </c>
      <c r="G475" s="200" t="s">
        <v>2912</v>
      </c>
      <c r="H475" s="368" t="s">
        <v>2761</v>
      </c>
      <c r="I475" s="478" t="s">
        <v>2751</v>
      </c>
      <c r="J475" s="211" t="s">
        <v>397</v>
      </c>
      <c r="K475" s="211" t="s">
        <v>398</v>
      </c>
      <c r="L475" s="502" t="s">
        <v>2762</v>
      </c>
      <c r="M475" s="100" t="s">
        <v>7</v>
      </c>
      <c r="N475" s="259">
        <v>43515</v>
      </c>
      <c r="O475" s="259">
        <v>43516</v>
      </c>
      <c r="P475" s="259">
        <v>43880</v>
      </c>
      <c r="Q475" s="106">
        <v>10000</v>
      </c>
      <c r="R475" s="104">
        <v>0.25</v>
      </c>
      <c r="S475" s="106" t="s">
        <v>279</v>
      </c>
      <c r="T475" s="207">
        <v>2500</v>
      </c>
    </row>
    <row r="476" spans="2:20" ht="42.75" customHeight="1" thickBot="1" x14ac:dyDescent="0.3">
      <c r="B476" s="596"/>
      <c r="C476" s="536"/>
      <c r="D476" s="531"/>
      <c r="E476" s="525" t="s">
        <v>398</v>
      </c>
      <c r="F476" s="526"/>
      <c r="G476" s="526"/>
      <c r="H476" s="526"/>
      <c r="I476" s="526"/>
      <c r="J476" s="526"/>
      <c r="K476" s="151">
        <f>COUNTA(K325:K475)</f>
        <v>151</v>
      </c>
      <c r="L476" s="516"/>
      <c r="M476" s="517"/>
      <c r="N476" s="517"/>
      <c r="O476" s="517"/>
      <c r="P476" s="517"/>
      <c r="Q476" s="162">
        <f>SUM(Q325:Q475)</f>
        <v>87296289.049999982</v>
      </c>
      <c r="R476" s="506"/>
      <c r="S476" s="507"/>
      <c r="T476" s="166">
        <f>SUM(T325:T475)</f>
        <v>51147435.75999999</v>
      </c>
    </row>
    <row r="477" spans="2:20" ht="42.75" customHeight="1" thickBot="1" x14ac:dyDescent="0.3">
      <c r="B477" s="596"/>
      <c r="C477" s="597"/>
      <c r="D477" s="532" t="s">
        <v>1843</v>
      </c>
      <c r="E477" s="533"/>
      <c r="F477" s="533"/>
      <c r="G477" s="533"/>
      <c r="H477" s="533"/>
      <c r="I477" s="533"/>
      <c r="J477" s="533"/>
      <c r="K477" s="139">
        <f>K476+K324+K178</f>
        <v>343</v>
      </c>
      <c r="L477" s="512"/>
      <c r="M477" s="513"/>
      <c r="N477" s="513"/>
      <c r="O477" s="513"/>
      <c r="P477" s="513"/>
      <c r="Q477" s="159">
        <f>Q476+Q324+Q178</f>
        <v>126508531.97999997</v>
      </c>
      <c r="R477" s="518"/>
      <c r="S477" s="519"/>
      <c r="T477" s="77">
        <f>T476+T324+T178</f>
        <v>71503640.140000001</v>
      </c>
    </row>
    <row r="478" spans="2:20" s="95" customFormat="1" ht="213.75" customHeight="1" x14ac:dyDescent="0.25">
      <c r="B478" s="596"/>
      <c r="C478" s="597"/>
      <c r="D478" s="522" t="s">
        <v>1844</v>
      </c>
      <c r="E478" s="167" t="s">
        <v>2248</v>
      </c>
      <c r="F478" s="174" t="s">
        <v>2249</v>
      </c>
      <c r="G478" s="173" t="s">
        <v>706</v>
      </c>
      <c r="H478" s="363" t="s">
        <v>2629</v>
      </c>
      <c r="I478" s="174" t="s">
        <v>2630</v>
      </c>
      <c r="J478" s="91" t="s">
        <v>413</v>
      </c>
      <c r="K478" s="91" t="s">
        <v>2253</v>
      </c>
      <c r="L478" s="434" t="s">
        <v>2631</v>
      </c>
      <c r="M478" s="395" t="s">
        <v>375</v>
      </c>
      <c r="N478" s="428">
        <v>43448</v>
      </c>
      <c r="O478" s="428">
        <v>43283</v>
      </c>
      <c r="P478" s="428">
        <v>43798</v>
      </c>
      <c r="Q478" s="175">
        <v>457615.59</v>
      </c>
      <c r="R478" s="93">
        <v>0.8</v>
      </c>
      <c r="S478" s="92" t="s">
        <v>279</v>
      </c>
      <c r="T478" s="176">
        <v>366092.47</v>
      </c>
    </row>
    <row r="479" spans="2:20" ht="142.5" customHeight="1" x14ac:dyDescent="0.25">
      <c r="B479" s="596"/>
      <c r="C479" s="597"/>
      <c r="D479" s="523"/>
      <c r="E479" s="177" t="s">
        <v>2248</v>
      </c>
      <c r="F479" s="317" t="s">
        <v>2249</v>
      </c>
      <c r="G479" s="131" t="s">
        <v>705</v>
      </c>
      <c r="H479" s="107" t="s">
        <v>2250</v>
      </c>
      <c r="I479" s="452" t="s">
        <v>2251</v>
      </c>
      <c r="J479" s="141" t="s">
        <v>413</v>
      </c>
      <c r="K479" s="141" t="s">
        <v>2253</v>
      </c>
      <c r="L479" s="435" t="s">
        <v>2252</v>
      </c>
      <c r="M479" s="394" t="s">
        <v>375</v>
      </c>
      <c r="N479" s="262">
        <v>43318</v>
      </c>
      <c r="O479" s="262">
        <v>43252</v>
      </c>
      <c r="P479" s="262">
        <v>44012</v>
      </c>
      <c r="Q479" s="178">
        <v>336970.8</v>
      </c>
      <c r="R479" s="56">
        <v>0.8</v>
      </c>
      <c r="S479" s="55" t="s">
        <v>279</v>
      </c>
      <c r="T479" s="178">
        <v>269576.64</v>
      </c>
    </row>
    <row r="480" spans="2:20" s="95" customFormat="1" ht="177.75" customHeight="1" x14ac:dyDescent="0.25">
      <c r="B480" s="596"/>
      <c r="C480" s="597"/>
      <c r="D480" s="523"/>
      <c r="E480" s="179" t="s">
        <v>2248</v>
      </c>
      <c r="F480" s="317" t="s">
        <v>2249</v>
      </c>
      <c r="G480" s="131" t="s">
        <v>2640</v>
      </c>
      <c r="H480" s="107" t="s">
        <v>2632</v>
      </c>
      <c r="I480" s="452" t="s">
        <v>2633</v>
      </c>
      <c r="J480" s="141" t="s">
        <v>413</v>
      </c>
      <c r="K480" s="141" t="s">
        <v>2253</v>
      </c>
      <c r="L480" s="435" t="s">
        <v>2634</v>
      </c>
      <c r="M480" s="394" t="s">
        <v>375</v>
      </c>
      <c r="N480" s="262">
        <v>43434</v>
      </c>
      <c r="O480" s="262">
        <v>43221</v>
      </c>
      <c r="P480" s="262">
        <v>43465</v>
      </c>
      <c r="Q480" s="178">
        <v>82668.429999999993</v>
      </c>
      <c r="R480" s="56">
        <v>0.8</v>
      </c>
      <c r="S480" s="55" t="s">
        <v>279</v>
      </c>
      <c r="T480" s="178">
        <v>66134.740000000005</v>
      </c>
    </row>
    <row r="481" spans="2:20" s="95" customFormat="1" ht="130.5" customHeight="1" x14ac:dyDescent="0.25">
      <c r="B481" s="596"/>
      <c r="C481" s="597"/>
      <c r="D481" s="523"/>
      <c r="E481" s="179" t="s">
        <v>2248</v>
      </c>
      <c r="F481" s="317" t="s">
        <v>2249</v>
      </c>
      <c r="G481" s="131" t="s">
        <v>702</v>
      </c>
      <c r="H481" s="107" t="s">
        <v>2635</v>
      </c>
      <c r="I481" s="452" t="s">
        <v>2636</v>
      </c>
      <c r="J481" s="141" t="s">
        <v>413</v>
      </c>
      <c r="K481" s="141" t="s">
        <v>2253</v>
      </c>
      <c r="L481" s="435" t="s">
        <v>2637</v>
      </c>
      <c r="M481" s="394" t="s">
        <v>375</v>
      </c>
      <c r="N481" s="262">
        <v>43439</v>
      </c>
      <c r="O481" s="262">
        <v>43647</v>
      </c>
      <c r="P481" s="262">
        <v>44013</v>
      </c>
      <c r="Q481" s="178">
        <v>32272.02</v>
      </c>
      <c r="R481" s="56">
        <v>0.8</v>
      </c>
      <c r="S481" s="55" t="s">
        <v>279</v>
      </c>
      <c r="T481" s="178">
        <v>25817.61</v>
      </c>
    </row>
    <row r="482" spans="2:20" s="95" customFormat="1" ht="133.5" customHeight="1" thickBot="1" x14ac:dyDescent="0.3">
      <c r="B482" s="596"/>
      <c r="C482" s="597"/>
      <c r="D482" s="523"/>
      <c r="E482" s="180" t="s">
        <v>2248</v>
      </c>
      <c r="F482" s="318" t="s">
        <v>2249</v>
      </c>
      <c r="G482" s="181" t="s">
        <v>702</v>
      </c>
      <c r="H482" s="364" t="s">
        <v>2638</v>
      </c>
      <c r="I482" s="453" t="s">
        <v>2639</v>
      </c>
      <c r="J482" s="143" t="s">
        <v>413</v>
      </c>
      <c r="K482" s="143" t="s">
        <v>2253</v>
      </c>
      <c r="L482" s="436" t="s">
        <v>2637</v>
      </c>
      <c r="M482" s="397" t="s">
        <v>375</v>
      </c>
      <c r="N482" s="263">
        <v>43439</v>
      </c>
      <c r="O482" s="263">
        <v>43647</v>
      </c>
      <c r="P482" s="263">
        <v>44013</v>
      </c>
      <c r="Q482" s="182">
        <v>43664.37</v>
      </c>
      <c r="R482" s="104">
        <v>0.8</v>
      </c>
      <c r="S482" s="106" t="s">
        <v>279</v>
      </c>
      <c r="T482" s="182">
        <v>34931.49</v>
      </c>
    </row>
    <row r="483" spans="2:20" ht="42.75" customHeight="1" thickBot="1" x14ac:dyDescent="0.3">
      <c r="B483" s="596"/>
      <c r="C483" s="597"/>
      <c r="D483" s="523"/>
      <c r="E483" s="520" t="s">
        <v>2253</v>
      </c>
      <c r="F483" s="521"/>
      <c r="G483" s="521"/>
      <c r="H483" s="521"/>
      <c r="I483" s="521"/>
      <c r="J483" s="521"/>
      <c r="K483" s="151">
        <f>COUNTA(K478:K482)</f>
        <v>5</v>
      </c>
      <c r="L483" s="516"/>
      <c r="M483" s="517"/>
      <c r="N483" s="517"/>
      <c r="O483" s="517"/>
      <c r="P483" s="517"/>
      <c r="Q483" s="162">
        <f>SUM(Q478:Q482)</f>
        <v>953191.21000000008</v>
      </c>
      <c r="R483" s="506"/>
      <c r="S483" s="507"/>
      <c r="T483" s="166">
        <f>SUM(T478:T482)</f>
        <v>762552.95</v>
      </c>
    </row>
    <row r="484" spans="2:20" ht="106.5" customHeight="1" x14ac:dyDescent="0.25">
      <c r="B484" s="596"/>
      <c r="C484" s="597"/>
      <c r="D484" s="523"/>
      <c r="E484" s="135" t="s">
        <v>344</v>
      </c>
      <c r="F484" s="307" t="s">
        <v>357</v>
      </c>
      <c r="G484" s="353" t="s">
        <v>345</v>
      </c>
      <c r="H484" s="369" t="s">
        <v>346</v>
      </c>
      <c r="I484" s="454" t="s">
        <v>347</v>
      </c>
      <c r="J484" s="91" t="s">
        <v>413</v>
      </c>
      <c r="K484" s="91" t="s">
        <v>414</v>
      </c>
      <c r="L484" s="369" t="s">
        <v>348</v>
      </c>
      <c r="M484" s="402" t="s">
        <v>13</v>
      </c>
      <c r="N484" s="428">
        <v>42342</v>
      </c>
      <c r="O484" s="428" t="s">
        <v>3007</v>
      </c>
      <c r="P484" s="428" t="s">
        <v>3005</v>
      </c>
      <c r="Q484" s="120">
        <v>264003.75</v>
      </c>
      <c r="R484" s="93">
        <v>0.8</v>
      </c>
      <c r="S484" s="92" t="s">
        <v>279</v>
      </c>
      <c r="T484" s="92">
        <v>211203</v>
      </c>
    </row>
    <row r="485" spans="2:20" s="95" customFormat="1" ht="198.75" customHeight="1" thickBot="1" x14ac:dyDescent="0.3">
      <c r="B485" s="596"/>
      <c r="C485" s="597"/>
      <c r="D485" s="523"/>
      <c r="E485" s="105" t="s">
        <v>2641</v>
      </c>
      <c r="F485" s="322" t="s">
        <v>2642</v>
      </c>
      <c r="G485" s="181" t="s">
        <v>704</v>
      </c>
      <c r="H485" s="364" t="s">
        <v>2643</v>
      </c>
      <c r="I485" s="448" t="s">
        <v>2644</v>
      </c>
      <c r="J485" s="143" t="s">
        <v>413</v>
      </c>
      <c r="K485" s="143" t="s">
        <v>414</v>
      </c>
      <c r="L485" s="364" t="s">
        <v>2645</v>
      </c>
      <c r="M485" s="404" t="s">
        <v>375</v>
      </c>
      <c r="N485" s="263">
        <v>43446</v>
      </c>
      <c r="O485" s="263" t="s">
        <v>3006</v>
      </c>
      <c r="P485" s="263" t="s">
        <v>3004</v>
      </c>
      <c r="Q485" s="106">
        <v>457192.54</v>
      </c>
      <c r="R485" s="104">
        <v>0.5</v>
      </c>
      <c r="S485" s="106" t="s">
        <v>279</v>
      </c>
      <c r="T485" s="106">
        <v>228596.27</v>
      </c>
    </row>
    <row r="486" spans="2:20" ht="42.75" customHeight="1" thickBot="1" x14ac:dyDescent="0.3">
      <c r="B486" s="596"/>
      <c r="C486" s="597"/>
      <c r="D486" s="524"/>
      <c r="E486" s="520" t="s">
        <v>414</v>
      </c>
      <c r="F486" s="521"/>
      <c r="G486" s="521"/>
      <c r="H486" s="521"/>
      <c r="I486" s="521"/>
      <c r="J486" s="521"/>
      <c r="K486" s="151">
        <f>COUNTA(K484:K485)</f>
        <v>2</v>
      </c>
      <c r="L486" s="516"/>
      <c r="M486" s="517"/>
      <c r="N486" s="517"/>
      <c r="O486" s="517"/>
      <c r="P486" s="517"/>
      <c r="Q486" s="162">
        <f t="shared" ref="Q486" si="0">SUM(Q484:Q485)</f>
        <v>721196.29</v>
      </c>
      <c r="R486" s="506"/>
      <c r="S486" s="507"/>
      <c r="T486" s="166">
        <f>SUM(T484:T485)</f>
        <v>439799.27</v>
      </c>
    </row>
    <row r="487" spans="2:20" ht="42.75" customHeight="1" thickBot="1" x14ac:dyDescent="0.3">
      <c r="B487" s="596"/>
      <c r="C487" s="597"/>
      <c r="D487" s="532" t="s">
        <v>1844</v>
      </c>
      <c r="E487" s="533"/>
      <c r="F487" s="533"/>
      <c r="G487" s="533"/>
      <c r="H487" s="533"/>
      <c r="I487" s="533"/>
      <c r="J487" s="533"/>
      <c r="K487" s="139">
        <f>K486+K483</f>
        <v>7</v>
      </c>
      <c r="L487" s="512"/>
      <c r="M487" s="513"/>
      <c r="N487" s="513"/>
      <c r="O487" s="513"/>
      <c r="P487" s="513"/>
      <c r="Q487" s="159">
        <f>Q486+Q483</f>
        <v>1674387.5</v>
      </c>
      <c r="R487" s="518"/>
      <c r="S487" s="519"/>
      <c r="T487" s="77">
        <f>T486+T483</f>
        <v>1202352.22</v>
      </c>
    </row>
    <row r="488" spans="2:20" ht="240" customHeight="1" x14ac:dyDescent="0.25">
      <c r="B488" s="596"/>
      <c r="C488" s="536"/>
      <c r="D488" s="608" t="s">
        <v>1845</v>
      </c>
      <c r="E488" s="535" t="s">
        <v>833</v>
      </c>
      <c r="F488" s="324" t="s">
        <v>834</v>
      </c>
      <c r="G488" s="89" t="s">
        <v>836</v>
      </c>
      <c r="H488" s="365" t="s">
        <v>848</v>
      </c>
      <c r="I488" s="449" t="s">
        <v>835</v>
      </c>
      <c r="J488" s="147" t="s">
        <v>732</v>
      </c>
      <c r="K488" s="147" t="s">
        <v>832</v>
      </c>
      <c r="L488" s="365" t="s">
        <v>926</v>
      </c>
      <c r="M488" s="402" t="s">
        <v>1</v>
      </c>
      <c r="N488" s="428">
        <v>42758</v>
      </c>
      <c r="O488" s="428">
        <v>42795</v>
      </c>
      <c r="P488" s="428">
        <v>43830</v>
      </c>
      <c r="Q488" s="114">
        <v>591190</v>
      </c>
      <c r="R488" s="75">
        <v>0.6</v>
      </c>
      <c r="S488" s="74" t="s">
        <v>279</v>
      </c>
      <c r="T488" s="74">
        <v>354714</v>
      </c>
    </row>
    <row r="489" spans="2:20" ht="241.5" customHeight="1" x14ac:dyDescent="0.25">
      <c r="B489" s="596"/>
      <c r="C489" s="536"/>
      <c r="D489" s="540"/>
      <c r="E489" s="536"/>
      <c r="F489" s="309" t="s">
        <v>953</v>
      </c>
      <c r="G489" s="131" t="s">
        <v>704</v>
      </c>
      <c r="H489" s="107" t="s">
        <v>954</v>
      </c>
      <c r="I489" s="447" t="s">
        <v>950</v>
      </c>
      <c r="J489" s="141" t="s">
        <v>732</v>
      </c>
      <c r="K489" s="141" t="s">
        <v>832</v>
      </c>
      <c r="L489" s="107" t="s">
        <v>974</v>
      </c>
      <c r="M489" s="403" t="s">
        <v>10</v>
      </c>
      <c r="N489" s="262">
        <v>42808</v>
      </c>
      <c r="O489" s="262">
        <v>42658</v>
      </c>
      <c r="P489" s="262">
        <v>43616</v>
      </c>
      <c r="Q489" s="115">
        <v>286975</v>
      </c>
      <c r="R489" s="56">
        <v>0.6</v>
      </c>
      <c r="S489" s="55" t="s">
        <v>279</v>
      </c>
      <c r="T489" s="55">
        <v>172185</v>
      </c>
    </row>
    <row r="490" spans="2:20" ht="223.5" customHeight="1" x14ac:dyDescent="0.25">
      <c r="B490" s="596"/>
      <c r="C490" s="536"/>
      <c r="D490" s="540"/>
      <c r="E490" s="536"/>
      <c r="F490" s="317" t="s">
        <v>834</v>
      </c>
      <c r="G490" s="131" t="s">
        <v>704</v>
      </c>
      <c r="H490" s="107" t="s">
        <v>837</v>
      </c>
      <c r="I490" s="447" t="s">
        <v>838</v>
      </c>
      <c r="J490" s="141" t="s">
        <v>732</v>
      </c>
      <c r="K490" s="141" t="s">
        <v>832</v>
      </c>
      <c r="L490" s="107" t="s">
        <v>928</v>
      </c>
      <c r="M490" s="403" t="s">
        <v>10</v>
      </c>
      <c r="N490" s="262">
        <v>42758</v>
      </c>
      <c r="O490" s="262">
        <v>42566</v>
      </c>
      <c r="P490" s="262">
        <v>42689</v>
      </c>
      <c r="Q490" s="115">
        <v>22850</v>
      </c>
      <c r="R490" s="56">
        <v>0.6</v>
      </c>
      <c r="S490" s="55" t="s">
        <v>279</v>
      </c>
      <c r="T490" s="55">
        <v>13710</v>
      </c>
    </row>
    <row r="491" spans="2:20" ht="240" customHeight="1" x14ac:dyDescent="0.25">
      <c r="B491" s="596"/>
      <c r="C491" s="536"/>
      <c r="D491" s="540"/>
      <c r="E491" s="536"/>
      <c r="F491" s="317" t="s">
        <v>834</v>
      </c>
      <c r="G491" s="131" t="s">
        <v>705</v>
      </c>
      <c r="H491" s="107" t="s">
        <v>839</v>
      </c>
      <c r="I491" s="447" t="s">
        <v>840</v>
      </c>
      <c r="J491" s="141" t="s">
        <v>732</v>
      </c>
      <c r="K491" s="141" t="s">
        <v>832</v>
      </c>
      <c r="L491" s="107" t="s">
        <v>929</v>
      </c>
      <c r="M491" s="403" t="s">
        <v>21</v>
      </c>
      <c r="N491" s="262">
        <v>42758</v>
      </c>
      <c r="O491" s="262">
        <v>42599</v>
      </c>
      <c r="P491" s="262">
        <v>43465</v>
      </c>
      <c r="Q491" s="115">
        <v>221400</v>
      </c>
      <c r="R491" s="56">
        <v>0.6</v>
      </c>
      <c r="S491" s="55" t="s">
        <v>279</v>
      </c>
      <c r="T491" s="55">
        <v>132840</v>
      </c>
    </row>
    <row r="492" spans="2:20" ht="102" customHeight="1" x14ac:dyDescent="0.25">
      <c r="B492" s="596"/>
      <c r="C492" s="536"/>
      <c r="D492" s="540"/>
      <c r="E492" s="536"/>
      <c r="F492" s="317" t="s">
        <v>834</v>
      </c>
      <c r="G492" s="131" t="s">
        <v>836</v>
      </c>
      <c r="H492" s="107" t="s">
        <v>842</v>
      </c>
      <c r="I492" s="447" t="s">
        <v>841</v>
      </c>
      <c r="J492" s="141" t="s">
        <v>732</v>
      </c>
      <c r="K492" s="141" t="s">
        <v>832</v>
      </c>
      <c r="L492" s="107" t="s">
        <v>927</v>
      </c>
      <c r="M492" s="403" t="s">
        <v>7</v>
      </c>
      <c r="N492" s="262">
        <v>42758</v>
      </c>
      <c r="O492" s="262">
        <v>42339</v>
      </c>
      <c r="P492" s="262">
        <v>43465</v>
      </c>
      <c r="Q492" s="115">
        <v>72910</v>
      </c>
      <c r="R492" s="56">
        <v>0.6</v>
      </c>
      <c r="S492" s="55" t="s">
        <v>279</v>
      </c>
      <c r="T492" s="55">
        <v>43746</v>
      </c>
    </row>
    <row r="493" spans="2:20" ht="209.25" customHeight="1" x14ac:dyDescent="0.25">
      <c r="B493" s="596"/>
      <c r="C493" s="536"/>
      <c r="D493" s="540"/>
      <c r="E493" s="536"/>
      <c r="F493" s="317" t="s">
        <v>953</v>
      </c>
      <c r="G493" s="131" t="s">
        <v>704</v>
      </c>
      <c r="H493" s="107" t="s">
        <v>955</v>
      </c>
      <c r="I493" s="447" t="s">
        <v>951</v>
      </c>
      <c r="J493" s="141" t="s">
        <v>732</v>
      </c>
      <c r="K493" s="141" t="s">
        <v>832</v>
      </c>
      <c r="L493" s="107" t="s">
        <v>975</v>
      </c>
      <c r="M493" s="403" t="s">
        <v>10</v>
      </c>
      <c r="N493" s="262">
        <v>42808</v>
      </c>
      <c r="O493" s="262">
        <v>42583</v>
      </c>
      <c r="P493" s="262">
        <v>43738</v>
      </c>
      <c r="Q493" s="115">
        <v>265996</v>
      </c>
      <c r="R493" s="56">
        <v>0.6</v>
      </c>
      <c r="S493" s="55" t="s">
        <v>279</v>
      </c>
      <c r="T493" s="55">
        <v>159597.6</v>
      </c>
    </row>
    <row r="494" spans="2:20" ht="211.5" customHeight="1" x14ac:dyDescent="0.25">
      <c r="B494" s="596"/>
      <c r="C494" s="536"/>
      <c r="D494" s="540"/>
      <c r="E494" s="536"/>
      <c r="F494" s="317" t="s">
        <v>953</v>
      </c>
      <c r="G494" s="131" t="s">
        <v>1194</v>
      </c>
      <c r="H494" s="107" t="s">
        <v>956</v>
      </c>
      <c r="I494" s="447" t="s">
        <v>952</v>
      </c>
      <c r="J494" s="141" t="s">
        <v>732</v>
      </c>
      <c r="K494" s="141" t="s">
        <v>832</v>
      </c>
      <c r="L494" s="107" t="s">
        <v>976</v>
      </c>
      <c r="M494" s="394" t="s">
        <v>970</v>
      </c>
      <c r="N494" s="262">
        <v>42808</v>
      </c>
      <c r="O494" s="262">
        <v>42887</v>
      </c>
      <c r="P494" s="262">
        <v>43616</v>
      </c>
      <c r="Q494" s="115">
        <v>371620</v>
      </c>
      <c r="R494" s="56">
        <v>0.5</v>
      </c>
      <c r="S494" s="55" t="s">
        <v>279</v>
      </c>
      <c r="T494" s="55">
        <v>185810</v>
      </c>
    </row>
    <row r="495" spans="2:20" ht="108.75" customHeight="1" x14ac:dyDescent="0.25">
      <c r="B495" s="596"/>
      <c r="C495" s="536"/>
      <c r="D495" s="540"/>
      <c r="E495" s="536"/>
      <c r="F495" s="317" t="s">
        <v>834</v>
      </c>
      <c r="G495" s="131" t="s">
        <v>836</v>
      </c>
      <c r="H495" s="107" t="s">
        <v>923</v>
      </c>
      <c r="I495" s="447" t="s">
        <v>843</v>
      </c>
      <c r="J495" s="141" t="s">
        <v>732</v>
      </c>
      <c r="K495" s="141" t="s">
        <v>832</v>
      </c>
      <c r="L495" s="107" t="s">
        <v>924</v>
      </c>
      <c r="M495" s="403" t="s">
        <v>33</v>
      </c>
      <c r="N495" s="262">
        <v>42758</v>
      </c>
      <c r="O495" s="262">
        <v>42736</v>
      </c>
      <c r="P495" s="262">
        <v>44196</v>
      </c>
      <c r="Q495" s="115">
        <v>106315</v>
      </c>
      <c r="R495" s="56">
        <v>0.6</v>
      </c>
      <c r="S495" s="55" t="s">
        <v>279</v>
      </c>
      <c r="T495" s="55">
        <v>63789</v>
      </c>
    </row>
    <row r="496" spans="2:20" ht="168" customHeight="1" x14ac:dyDescent="0.25">
      <c r="B496" s="596"/>
      <c r="C496" s="536"/>
      <c r="D496" s="540"/>
      <c r="E496" s="536"/>
      <c r="F496" s="317" t="s">
        <v>834</v>
      </c>
      <c r="G496" s="131" t="s">
        <v>836</v>
      </c>
      <c r="H496" s="107" t="s">
        <v>846</v>
      </c>
      <c r="I496" s="447" t="s">
        <v>844</v>
      </c>
      <c r="J496" s="141" t="s">
        <v>732</v>
      </c>
      <c r="K496" s="141" t="s">
        <v>832</v>
      </c>
      <c r="L496" s="107" t="s">
        <v>925</v>
      </c>
      <c r="M496" s="403" t="s">
        <v>13</v>
      </c>
      <c r="N496" s="262">
        <v>42758</v>
      </c>
      <c r="O496" s="262">
        <v>42736</v>
      </c>
      <c r="P496" s="262">
        <v>44196</v>
      </c>
      <c r="Q496" s="115">
        <v>529870</v>
      </c>
      <c r="R496" s="56">
        <v>0.6</v>
      </c>
      <c r="S496" s="55" t="s">
        <v>279</v>
      </c>
      <c r="T496" s="55">
        <v>317922</v>
      </c>
    </row>
    <row r="497" spans="2:20" ht="139.5" customHeight="1" x14ac:dyDescent="0.25">
      <c r="B497" s="596"/>
      <c r="C497" s="536"/>
      <c r="D497" s="540"/>
      <c r="E497" s="536"/>
      <c r="F497" s="317" t="s">
        <v>834</v>
      </c>
      <c r="G497" s="131" t="s">
        <v>836</v>
      </c>
      <c r="H497" s="107" t="s">
        <v>847</v>
      </c>
      <c r="I497" s="447" t="s">
        <v>845</v>
      </c>
      <c r="J497" s="141" t="s">
        <v>732</v>
      </c>
      <c r="K497" s="141" t="s">
        <v>832</v>
      </c>
      <c r="L497" s="107" t="s">
        <v>1463</v>
      </c>
      <c r="M497" s="403" t="s">
        <v>4</v>
      </c>
      <c r="N497" s="262">
        <v>42781</v>
      </c>
      <c r="O497" s="262">
        <v>42217</v>
      </c>
      <c r="P497" s="262">
        <v>44196</v>
      </c>
      <c r="Q497" s="115">
        <v>2831463.84</v>
      </c>
      <c r="R497" s="56">
        <v>0.4</v>
      </c>
      <c r="S497" s="55" t="s">
        <v>279</v>
      </c>
      <c r="T497" s="55">
        <v>1047641.62</v>
      </c>
    </row>
    <row r="498" spans="2:20" ht="206.25" customHeight="1" x14ac:dyDescent="0.25">
      <c r="B498" s="596"/>
      <c r="C498" s="536"/>
      <c r="D498" s="540"/>
      <c r="E498" s="536"/>
      <c r="F498" s="309" t="s">
        <v>937</v>
      </c>
      <c r="G498" s="131" t="s">
        <v>700</v>
      </c>
      <c r="H498" s="107" t="s">
        <v>944</v>
      </c>
      <c r="I498" s="447" t="s">
        <v>938</v>
      </c>
      <c r="J498" s="141" t="s">
        <v>732</v>
      </c>
      <c r="K498" s="141" t="s">
        <v>832</v>
      </c>
      <c r="L498" s="107" t="s">
        <v>966</v>
      </c>
      <c r="M498" s="403" t="s">
        <v>1</v>
      </c>
      <c r="N498" s="262">
        <v>42808</v>
      </c>
      <c r="O498" s="262">
        <v>42543</v>
      </c>
      <c r="P498" s="262">
        <v>43190</v>
      </c>
      <c r="Q498" s="115">
        <v>91359.89</v>
      </c>
      <c r="R498" s="56">
        <v>0.6</v>
      </c>
      <c r="S498" s="55" t="s">
        <v>279</v>
      </c>
      <c r="T498" s="55">
        <v>54815.93</v>
      </c>
    </row>
    <row r="499" spans="2:20" ht="207.75" customHeight="1" x14ac:dyDescent="0.25">
      <c r="B499" s="596"/>
      <c r="C499" s="536"/>
      <c r="D499" s="540"/>
      <c r="E499" s="536"/>
      <c r="F499" s="317" t="s">
        <v>834</v>
      </c>
      <c r="G499" s="131" t="s">
        <v>704</v>
      </c>
      <c r="H499" s="107" t="s">
        <v>958</v>
      </c>
      <c r="I499" s="447" t="s">
        <v>949</v>
      </c>
      <c r="J499" s="141" t="s">
        <v>732</v>
      </c>
      <c r="K499" s="141" t="s">
        <v>832</v>
      </c>
      <c r="L499" s="107" t="s">
        <v>964</v>
      </c>
      <c r="M499" s="403" t="s">
        <v>10</v>
      </c>
      <c r="N499" s="262">
        <v>42808</v>
      </c>
      <c r="O499" s="262">
        <v>42541</v>
      </c>
      <c r="P499" s="262">
        <v>42811</v>
      </c>
      <c r="Q499" s="115">
        <v>49805.39</v>
      </c>
      <c r="R499" s="56">
        <v>0.6</v>
      </c>
      <c r="S499" s="55" t="s">
        <v>279</v>
      </c>
      <c r="T499" s="55">
        <v>29883.23</v>
      </c>
    </row>
    <row r="500" spans="2:20" ht="207.75" customHeight="1" x14ac:dyDescent="0.25">
      <c r="B500" s="596"/>
      <c r="C500" s="536"/>
      <c r="D500" s="540"/>
      <c r="E500" s="536"/>
      <c r="F500" s="317" t="s">
        <v>937</v>
      </c>
      <c r="G500" s="131" t="s">
        <v>704</v>
      </c>
      <c r="H500" s="107" t="s">
        <v>945</v>
      </c>
      <c r="I500" s="447" t="s">
        <v>939</v>
      </c>
      <c r="J500" s="141" t="s">
        <v>732</v>
      </c>
      <c r="K500" s="141" t="s">
        <v>832</v>
      </c>
      <c r="L500" s="107" t="s">
        <v>967</v>
      </c>
      <c r="M500" s="403" t="s">
        <v>10</v>
      </c>
      <c r="N500" s="262">
        <v>42808</v>
      </c>
      <c r="O500" s="262">
        <v>42657</v>
      </c>
      <c r="P500" s="262">
        <v>43830</v>
      </c>
      <c r="Q500" s="115">
        <v>311210.69</v>
      </c>
      <c r="R500" s="56">
        <v>0.6</v>
      </c>
      <c r="S500" s="55" t="s">
        <v>279</v>
      </c>
      <c r="T500" s="55">
        <v>186726.41</v>
      </c>
    </row>
    <row r="501" spans="2:20" ht="207.75" customHeight="1" x14ac:dyDescent="0.25">
      <c r="B501" s="596"/>
      <c r="C501" s="536"/>
      <c r="D501" s="540"/>
      <c r="E501" s="536"/>
      <c r="F501" s="317" t="s">
        <v>937</v>
      </c>
      <c r="G501" s="131" t="s">
        <v>1191</v>
      </c>
      <c r="H501" s="107" t="s">
        <v>1192</v>
      </c>
      <c r="I501" s="447" t="s">
        <v>940</v>
      </c>
      <c r="J501" s="141" t="s">
        <v>732</v>
      </c>
      <c r="K501" s="141" t="s">
        <v>832</v>
      </c>
      <c r="L501" s="107" t="s">
        <v>968</v>
      </c>
      <c r="M501" s="394" t="s">
        <v>969</v>
      </c>
      <c r="N501" s="262">
        <v>42808</v>
      </c>
      <c r="O501" s="262">
        <v>42879</v>
      </c>
      <c r="P501" s="262">
        <v>43609</v>
      </c>
      <c r="Q501" s="115">
        <v>247810</v>
      </c>
      <c r="R501" s="56">
        <v>0.7</v>
      </c>
      <c r="S501" s="55" t="s">
        <v>279</v>
      </c>
      <c r="T501" s="55">
        <v>173467</v>
      </c>
    </row>
    <row r="502" spans="2:20" ht="166.5" customHeight="1" x14ac:dyDescent="0.25">
      <c r="B502" s="596"/>
      <c r="C502" s="536"/>
      <c r="D502" s="540"/>
      <c r="E502" s="536"/>
      <c r="F502" s="317" t="s">
        <v>937</v>
      </c>
      <c r="G502" s="131" t="s">
        <v>3002</v>
      </c>
      <c r="H502" s="107" t="s">
        <v>946</v>
      </c>
      <c r="I502" s="447" t="s">
        <v>941</v>
      </c>
      <c r="J502" s="141" t="s">
        <v>732</v>
      </c>
      <c r="K502" s="141" t="s">
        <v>832</v>
      </c>
      <c r="L502" s="107" t="s">
        <v>971</v>
      </c>
      <c r="M502" s="394" t="s">
        <v>1605</v>
      </c>
      <c r="N502" s="262">
        <v>42808</v>
      </c>
      <c r="O502" s="262">
        <v>41913</v>
      </c>
      <c r="P502" s="262">
        <v>43131</v>
      </c>
      <c r="Q502" s="115">
        <v>537732.88</v>
      </c>
      <c r="R502" s="56">
        <v>0.6</v>
      </c>
      <c r="S502" s="55" t="s">
        <v>279</v>
      </c>
      <c r="T502" s="55">
        <v>322639.73</v>
      </c>
    </row>
    <row r="503" spans="2:20" ht="204" customHeight="1" x14ac:dyDescent="0.25">
      <c r="B503" s="596"/>
      <c r="C503" s="536"/>
      <c r="D503" s="540"/>
      <c r="E503" s="536"/>
      <c r="F503" s="317" t="s">
        <v>937</v>
      </c>
      <c r="G503" s="131" t="s">
        <v>1193</v>
      </c>
      <c r="H503" s="107" t="s">
        <v>947</v>
      </c>
      <c r="I503" s="447" t="s">
        <v>942</v>
      </c>
      <c r="J503" s="141" t="s">
        <v>732</v>
      </c>
      <c r="K503" s="141" t="s">
        <v>832</v>
      </c>
      <c r="L503" s="107" t="s">
        <v>972</v>
      </c>
      <c r="M503" s="403" t="s">
        <v>221</v>
      </c>
      <c r="N503" s="262">
        <v>42808</v>
      </c>
      <c r="O503" s="262">
        <v>42444</v>
      </c>
      <c r="P503" s="262">
        <v>43465</v>
      </c>
      <c r="Q503" s="115">
        <v>154768</v>
      </c>
      <c r="R503" s="56">
        <v>0.7</v>
      </c>
      <c r="S503" s="55" t="s">
        <v>279</v>
      </c>
      <c r="T503" s="55">
        <v>108337.60000000001</v>
      </c>
    </row>
    <row r="504" spans="2:20" ht="211.5" customHeight="1" x14ac:dyDescent="0.25">
      <c r="B504" s="596"/>
      <c r="C504" s="536"/>
      <c r="D504" s="540"/>
      <c r="E504" s="536"/>
      <c r="F504" s="317" t="s">
        <v>937</v>
      </c>
      <c r="G504" s="131" t="s">
        <v>1189</v>
      </c>
      <c r="H504" s="107" t="s">
        <v>948</v>
      </c>
      <c r="I504" s="447" t="s">
        <v>943</v>
      </c>
      <c r="J504" s="141" t="s">
        <v>732</v>
      </c>
      <c r="K504" s="141" t="s">
        <v>832</v>
      </c>
      <c r="L504" s="107" t="s">
        <v>973</v>
      </c>
      <c r="M504" s="403" t="s">
        <v>34</v>
      </c>
      <c r="N504" s="262">
        <v>42808</v>
      </c>
      <c r="O504" s="262">
        <v>42527</v>
      </c>
      <c r="P504" s="262">
        <v>43008</v>
      </c>
      <c r="Q504" s="115">
        <v>320189.39</v>
      </c>
      <c r="R504" s="56">
        <v>0.7</v>
      </c>
      <c r="S504" s="55" t="s">
        <v>279</v>
      </c>
      <c r="T504" s="55">
        <v>224132.57</v>
      </c>
    </row>
    <row r="505" spans="2:20" ht="188.25" customHeight="1" x14ac:dyDescent="0.25">
      <c r="B505" s="596"/>
      <c r="C505" s="536"/>
      <c r="D505" s="540"/>
      <c r="E505" s="536"/>
      <c r="F505" s="317" t="s">
        <v>834</v>
      </c>
      <c r="G505" s="131" t="s">
        <v>1188</v>
      </c>
      <c r="H505" s="107" t="s">
        <v>959</v>
      </c>
      <c r="I505" s="447" t="s">
        <v>957</v>
      </c>
      <c r="J505" s="141" t="s">
        <v>732</v>
      </c>
      <c r="K505" s="141" t="s">
        <v>832</v>
      </c>
      <c r="L505" s="107" t="s">
        <v>965</v>
      </c>
      <c r="M505" s="403" t="s">
        <v>10</v>
      </c>
      <c r="N505" s="262">
        <v>42808</v>
      </c>
      <c r="O505" s="262">
        <v>42736</v>
      </c>
      <c r="P505" s="262">
        <v>43465</v>
      </c>
      <c r="Q505" s="115">
        <v>1972530</v>
      </c>
      <c r="R505" s="56">
        <v>0.7</v>
      </c>
      <c r="S505" s="55" t="s">
        <v>279</v>
      </c>
      <c r="T505" s="55">
        <v>1380771</v>
      </c>
    </row>
    <row r="506" spans="2:20" ht="177" customHeight="1" x14ac:dyDescent="0.25">
      <c r="B506" s="596"/>
      <c r="C506" s="536"/>
      <c r="D506" s="540"/>
      <c r="E506" s="536"/>
      <c r="F506" s="317" t="s">
        <v>937</v>
      </c>
      <c r="G506" s="131" t="s">
        <v>705</v>
      </c>
      <c r="H506" s="107" t="s">
        <v>1471</v>
      </c>
      <c r="I506" s="447" t="s">
        <v>1472</v>
      </c>
      <c r="J506" s="141" t="s">
        <v>732</v>
      </c>
      <c r="K506" s="141" t="s">
        <v>832</v>
      </c>
      <c r="L506" s="107" t="s">
        <v>1473</v>
      </c>
      <c r="M506" s="403" t="s">
        <v>21</v>
      </c>
      <c r="N506" s="262">
        <v>42969</v>
      </c>
      <c r="O506" s="262">
        <v>42736</v>
      </c>
      <c r="P506" s="262">
        <v>43830</v>
      </c>
      <c r="Q506" s="115">
        <v>2765925.49</v>
      </c>
      <c r="R506" s="56">
        <v>0.6</v>
      </c>
      <c r="S506" s="55" t="s">
        <v>279</v>
      </c>
      <c r="T506" s="55">
        <v>1659555.29</v>
      </c>
    </row>
    <row r="507" spans="2:20" ht="185.25" customHeight="1" x14ac:dyDescent="0.25">
      <c r="B507" s="596"/>
      <c r="C507" s="536"/>
      <c r="D507" s="540"/>
      <c r="E507" s="536"/>
      <c r="F507" s="317" t="s">
        <v>953</v>
      </c>
      <c r="G507" s="131" t="s">
        <v>1195</v>
      </c>
      <c r="H507" s="107" t="s">
        <v>1079</v>
      </c>
      <c r="I507" s="447" t="s">
        <v>1069</v>
      </c>
      <c r="J507" s="141" t="s">
        <v>732</v>
      </c>
      <c r="K507" s="141" t="s">
        <v>832</v>
      </c>
      <c r="L507" s="107" t="s">
        <v>1089</v>
      </c>
      <c r="M507" s="403" t="s">
        <v>4</v>
      </c>
      <c r="N507" s="262">
        <v>42879</v>
      </c>
      <c r="O507" s="262">
        <v>42767</v>
      </c>
      <c r="P507" s="262">
        <v>43465</v>
      </c>
      <c r="Q507" s="115">
        <v>83640</v>
      </c>
      <c r="R507" s="56">
        <v>0.7</v>
      </c>
      <c r="S507" s="55" t="s">
        <v>279</v>
      </c>
      <c r="T507" s="55">
        <v>58548</v>
      </c>
    </row>
    <row r="508" spans="2:20" ht="190.5" customHeight="1" x14ac:dyDescent="0.25">
      <c r="B508" s="596"/>
      <c r="C508" s="536"/>
      <c r="D508" s="540"/>
      <c r="E508" s="536"/>
      <c r="F508" s="317" t="s">
        <v>953</v>
      </c>
      <c r="G508" s="131" t="s">
        <v>701</v>
      </c>
      <c r="H508" s="107" t="s">
        <v>1142</v>
      </c>
      <c r="I508" s="447" t="s">
        <v>1143</v>
      </c>
      <c r="J508" s="141" t="s">
        <v>732</v>
      </c>
      <c r="K508" s="141" t="s">
        <v>832</v>
      </c>
      <c r="L508" s="107" t="s">
        <v>1144</v>
      </c>
      <c r="M508" s="394" t="s">
        <v>1145</v>
      </c>
      <c r="N508" s="262">
        <v>42906</v>
      </c>
      <c r="O508" s="262">
        <v>42737</v>
      </c>
      <c r="P508" s="262">
        <v>43830</v>
      </c>
      <c r="Q508" s="115">
        <v>410158.86</v>
      </c>
      <c r="R508" s="56">
        <v>0.4</v>
      </c>
      <c r="S508" s="55" t="s">
        <v>279</v>
      </c>
      <c r="T508" s="55">
        <v>164063.54</v>
      </c>
    </row>
    <row r="509" spans="2:20" ht="217.5" customHeight="1" x14ac:dyDescent="0.25">
      <c r="B509" s="596"/>
      <c r="C509" s="536"/>
      <c r="D509" s="540"/>
      <c r="E509" s="536"/>
      <c r="F509" s="317" t="s">
        <v>953</v>
      </c>
      <c r="G509" s="131" t="s">
        <v>2586</v>
      </c>
      <c r="H509" s="107" t="s">
        <v>1080</v>
      </c>
      <c r="I509" s="447" t="s">
        <v>1070</v>
      </c>
      <c r="J509" s="141" t="s">
        <v>732</v>
      </c>
      <c r="K509" s="141" t="s">
        <v>832</v>
      </c>
      <c r="L509" s="107" t="s">
        <v>1090</v>
      </c>
      <c r="M509" s="394" t="s">
        <v>1091</v>
      </c>
      <c r="N509" s="262">
        <v>42884</v>
      </c>
      <c r="O509" s="262">
        <v>42736</v>
      </c>
      <c r="P509" s="262">
        <v>43738</v>
      </c>
      <c r="Q509" s="115">
        <v>134585</v>
      </c>
      <c r="R509" s="56">
        <v>0.7</v>
      </c>
      <c r="S509" s="55" t="s">
        <v>279</v>
      </c>
      <c r="T509" s="55">
        <v>94209.5</v>
      </c>
    </row>
    <row r="510" spans="2:20" ht="211.5" customHeight="1" x14ac:dyDescent="0.25">
      <c r="B510" s="596"/>
      <c r="C510" s="536"/>
      <c r="D510" s="540"/>
      <c r="E510" s="536"/>
      <c r="F510" s="317" t="s">
        <v>953</v>
      </c>
      <c r="G510" s="131" t="s">
        <v>703</v>
      </c>
      <c r="H510" s="107" t="s">
        <v>1081</v>
      </c>
      <c r="I510" s="447" t="s">
        <v>1071</v>
      </c>
      <c r="J510" s="141" t="s">
        <v>732</v>
      </c>
      <c r="K510" s="141" t="s">
        <v>832</v>
      </c>
      <c r="L510" s="107" t="s">
        <v>1092</v>
      </c>
      <c r="M510" s="394" t="s">
        <v>1095</v>
      </c>
      <c r="N510" s="262">
        <v>42884</v>
      </c>
      <c r="O510" s="262">
        <v>43070</v>
      </c>
      <c r="P510" s="262">
        <v>44165</v>
      </c>
      <c r="Q510" s="115">
        <v>621793</v>
      </c>
      <c r="R510" s="56">
        <v>0.4</v>
      </c>
      <c r="S510" s="55" t="s">
        <v>279</v>
      </c>
      <c r="T510" s="55">
        <v>248717.2</v>
      </c>
    </row>
    <row r="511" spans="2:20" ht="204.75" customHeight="1" x14ac:dyDescent="0.25">
      <c r="B511" s="596"/>
      <c r="C511" s="536"/>
      <c r="D511" s="540"/>
      <c r="E511" s="536"/>
      <c r="F511" s="317" t="s">
        <v>953</v>
      </c>
      <c r="G511" s="131" t="s">
        <v>900</v>
      </c>
      <c r="H511" s="107" t="s">
        <v>1082</v>
      </c>
      <c r="I511" s="447" t="s">
        <v>1072</v>
      </c>
      <c r="J511" s="141" t="s">
        <v>732</v>
      </c>
      <c r="K511" s="141" t="s">
        <v>832</v>
      </c>
      <c r="L511" s="107" t="s">
        <v>1093</v>
      </c>
      <c r="M511" s="403" t="s">
        <v>375</v>
      </c>
      <c r="N511" s="262">
        <v>42884</v>
      </c>
      <c r="O511" s="262">
        <v>42736</v>
      </c>
      <c r="P511" s="262">
        <v>43830</v>
      </c>
      <c r="Q511" s="115">
        <v>311805</v>
      </c>
      <c r="R511" s="56">
        <v>0.6</v>
      </c>
      <c r="S511" s="55" t="s">
        <v>279</v>
      </c>
      <c r="T511" s="55">
        <v>187083</v>
      </c>
    </row>
    <row r="512" spans="2:20" ht="219" customHeight="1" x14ac:dyDescent="0.25">
      <c r="B512" s="596"/>
      <c r="C512" s="536"/>
      <c r="D512" s="540"/>
      <c r="E512" s="536"/>
      <c r="F512" s="317" t="s">
        <v>953</v>
      </c>
      <c r="G512" s="131" t="s">
        <v>1189</v>
      </c>
      <c r="H512" s="107" t="s">
        <v>1083</v>
      </c>
      <c r="I512" s="447" t="s">
        <v>1073</v>
      </c>
      <c r="J512" s="141" t="s">
        <v>732</v>
      </c>
      <c r="K512" s="141" t="s">
        <v>832</v>
      </c>
      <c r="L512" s="107" t="s">
        <v>1094</v>
      </c>
      <c r="M512" s="403" t="s">
        <v>34</v>
      </c>
      <c r="N512" s="262">
        <v>42884</v>
      </c>
      <c r="O512" s="262">
        <v>42887</v>
      </c>
      <c r="P512" s="262">
        <v>43373</v>
      </c>
      <c r="Q512" s="115">
        <v>75952.5</v>
      </c>
      <c r="R512" s="56">
        <v>0.7</v>
      </c>
      <c r="S512" s="55" t="s">
        <v>279</v>
      </c>
      <c r="T512" s="55">
        <v>53166.75</v>
      </c>
    </row>
    <row r="513" spans="2:20" ht="144" customHeight="1" x14ac:dyDescent="0.25">
      <c r="B513" s="596"/>
      <c r="C513" s="536"/>
      <c r="D513" s="540"/>
      <c r="E513" s="536"/>
      <c r="F513" s="317" t="s">
        <v>953</v>
      </c>
      <c r="G513" s="131" t="s">
        <v>1196</v>
      </c>
      <c r="H513" s="107" t="s">
        <v>1084</v>
      </c>
      <c r="I513" s="447" t="s">
        <v>1074</v>
      </c>
      <c r="J513" s="141" t="s">
        <v>732</v>
      </c>
      <c r="K513" s="141" t="s">
        <v>832</v>
      </c>
      <c r="L513" s="107" t="s">
        <v>1096</v>
      </c>
      <c r="M513" s="403" t="s">
        <v>375</v>
      </c>
      <c r="N513" s="262">
        <v>42884</v>
      </c>
      <c r="O513" s="262">
        <v>42736</v>
      </c>
      <c r="P513" s="262">
        <v>43830</v>
      </c>
      <c r="Q513" s="115">
        <v>605085.54</v>
      </c>
      <c r="R513" s="56">
        <v>0.6</v>
      </c>
      <c r="S513" s="55" t="s">
        <v>279</v>
      </c>
      <c r="T513" s="55">
        <v>363051.32</v>
      </c>
    </row>
    <row r="514" spans="2:20" ht="208.5" customHeight="1" x14ac:dyDescent="0.25">
      <c r="B514" s="596"/>
      <c r="C514" s="536"/>
      <c r="D514" s="540"/>
      <c r="E514" s="536"/>
      <c r="F514" s="317" t="s">
        <v>953</v>
      </c>
      <c r="G514" s="131" t="s">
        <v>1197</v>
      </c>
      <c r="H514" s="107" t="s">
        <v>1085</v>
      </c>
      <c r="I514" s="447" t="s">
        <v>1075</v>
      </c>
      <c r="J514" s="141" t="s">
        <v>732</v>
      </c>
      <c r="K514" s="141" t="s">
        <v>832</v>
      </c>
      <c r="L514" s="107" t="s">
        <v>1097</v>
      </c>
      <c r="M514" s="394" t="s">
        <v>1098</v>
      </c>
      <c r="N514" s="262">
        <v>42884</v>
      </c>
      <c r="O514" s="262">
        <v>43009</v>
      </c>
      <c r="P514" s="262">
        <v>44105</v>
      </c>
      <c r="Q514" s="115">
        <v>465160</v>
      </c>
      <c r="R514" s="56">
        <v>0.5</v>
      </c>
      <c r="S514" s="55" t="s">
        <v>279</v>
      </c>
      <c r="T514" s="55">
        <v>232580</v>
      </c>
    </row>
    <row r="515" spans="2:20" ht="207" customHeight="1" x14ac:dyDescent="0.25">
      <c r="B515" s="596"/>
      <c r="C515" s="536"/>
      <c r="D515" s="540"/>
      <c r="E515" s="536"/>
      <c r="F515" s="317" t="s">
        <v>953</v>
      </c>
      <c r="G515" s="131" t="s">
        <v>2587</v>
      </c>
      <c r="H515" s="107" t="s">
        <v>1086</v>
      </c>
      <c r="I515" s="447" t="s">
        <v>1076</v>
      </c>
      <c r="J515" s="141" t="s">
        <v>732</v>
      </c>
      <c r="K515" s="141" t="s">
        <v>832</v>
      </c>
      <c r="L515" s="107" t="s">
        <v>1099</v>
      </c>
      <c r="M515" s="394" t="s">
        <v>2933</v>
      </c>
      <c r="N515" s="262">
        <v>42884</v>
      </c>
      <c r="O515" s="262">
        <v>42856</v>
      </c>
      <c r="P515" s="262">
        <v>43829</v>
      </c>
      <c r="Q515" s="115">
        <v>320920</v>
      </c>
      <c r="R515" s="56">
        <v>0.5</v>
      </c>
      <c r="S515" s="55" t="s">
        <v>279</v>
      </c>
      <c r="T515" s="58">
        <v>160460</v>
      </c>
    </row>
    <row r="516" spans="2:20" ht="192.75" customHeight="1" x14ac:dyDescent="0.25">
      <c r="B516" s="596"/>
      <c r="C516" s="536"/>
      <c r="D516" s="540"/>
      <c r="E516" s="536"/>
      <c r="F516" s="317" t="s">
        <v>953</v>
      </c>
      <c r="G516" s="131" t="s">
        <v>705</v>
      </c>
      <c r="H516" s="107" t="s">
        <v>1087</v>
      </c>
      <c r="I516" s="447" t="s">
        <v>1077</v>
      </c>
      <c r="J516" s="141" t="s">
        <v>732</v>
      </c>
      <c r="K516" s="141" t="s">
        <v>832</v>
      </c>
      <c r="L516" s="107" t="s">
        <v>1100</v>
      </c>
      <c r="M516" s="403" t="s">
        <v>21</v>
      </c>
      <c r="N516" s="262">
        <v>42884</v>
      </c>
      <c r="O516" s="262">
        <v>42736</v>
      </c>
      <c r="P516" s="262">
        <v>43190</v>
      </c>
      <c r="Q516" s="115">
        <v>64113.66</v>
      </c>
      <c r="R516" s="56">
        <v>0.6</v>
      </c>
      <c r="S516" s="55" t="s">
        <v>279</v>
      </c>
      <c r="T516" s="55">
        <v>38468.199999999997</v>
      </c>
    </row>
    <row r="517" spans="2:20" ht="192.75" customHeight="1" x14ac:dyDescent="0.25">
      <c r="B517" s="596"/>
      <c r="C517" s="536"/>
      <c r="D517" s="540"/>
      <c r="E517" s="536"/>
      <c r="F517" s="317" t="s">
        <v>953</v>
      </c>
      <c r="G517" s="131" t="s">
        <v>1189</v>
      </c>
      <c r="H517" s="107" t="s">
        <v>1088</v>
      </c>
      <c r="I517" s="447" t="s">
        <v>1078</v>
      </c>
      <c r="J517" s="141" t="s">
        <v>732</v>
      </c>
      <c r="K517" s="141" t="s">
        <v>832</v>
      </c>
      <c r="L517" s="107" t="s">
        <v>1101</v>
      </c>
      <c r="M517" s="394" t="s">
        <v>34</v>
      </c>
      <c r="N517" s="262">
        <v>42884</v>
      </c>
      <c r="O517" s="262">
        <v>42736</v>
      </c>
      <c r="P517" s="262">
        <v>43465</v>
      </c>
      <c r="Q517" s="115">
        <v>121724.73</v>
      </c>
      <c r="R517" s="56">
        <v>0.6</v>
      </c>
      <c r="S517" s="55" t="s">
        <v>279</v>
      </c>
      <c r="T517" s="55">
        <v>73034.84</v>
      </c>
    </row>
    <row r="518" spans="2:20" ht="192.75" customHeight="1" x14ac:dyDescent="0.25">
      <c r="B518" s="596"/>
      <c r="C518" s="536"/>
      <c r="D518" s="540"/>
      <c r="E518" s="536"/>
      <c r="F518" s="317" t="s">
        <v>834</v>
      </c>
      <c r="G518" s="131" t="s">
        <v>701</v>
      </c>
      <c r="H518" s="107" t="s">
        <v>1148</v>
      </c>
      <c r="I518" s="447" t="s">
        <v>1146</v>
      </c>
      <c r="J518" s="141" t="s">
        <v>732</v>
      </c>
      <c r="K518" s="141" t="s">
        <v>832</v>
      </c>
      <c r="L518" s="107" t="s">
        <v>1150</v>
      </c>
      <c r="M518" s="403" t="s">
        <v>25</v>
      </c>
      <c r="N518" s="262">
        <v>42912</v>
      </c>
      <c r="O518" s="262">
        <v>42656</v>
      </c>
      <c r="P518" s="262">
        <v>43616</v>
      </c>
      <c r="Q518" s="115">
        <v>1342900.67</v>
      </c>
      <c r="R518" s="56">
        <v>0.6</v>
      </c>
      <c r="S518" s="55" t="s">
        <v>279</v>
      </c>
      <c r="T518" s="55">
        <v>805740.4</v>
      </c>
    </row>
    <row r="519" spans="2:20" ht="192.75" customHeight="1" x14ac:dyDescent="0.25">
      <c r="B519" s="596"/>
      <c r="C519" s="536"/>
      <c r="D519" s="540"/>
      <c r="E519" s="536"/>
      <c r="F519" s="317" t="s">
        <v>834</v>
      </c>
      <c r="G519" s="131" t="s">
        <v>704</v>
      </c>
      <c r="H519" s="107" t="s">
        <v>1149</v>
      </c>
      <c r="I519" s="447" t="s">
        <v>1147</v>
      </c>
      <c r="J519" s="141" t="s">
        <v>732</v>
      </c>
      <c r="K519" s="141" t="s">
        <v>832</v>
      </c>
      <c r="L519" s="107" t="s">
        <v>1151</v>
      </c>
      <c r="M519" s="403" t="s">
        <v>10</v>
      </c>
      <c r="N519" s="262">
        <v>42912</v>
      </c>
      <c r="O519" s="262">
        <v>43009</v>
      </c>
      <c r="P519" s="262">
        <v>43769</v>
      </c>
      <c r="Q519" s="115">
        <v>4716979.84</v>
      </c>
      <c r="R519" s="56">
        <v>0.6</v>
      </c>
      <c r="S519" s="55" t="s">
        <v>279</v>
      </c>
      <c r="T519" s="55">
        <v>2830187.9</v>
      </c>
    </row>
    <row r="520" spans="2:20" ht="156" customHeight="1" x14ac:dyDescent="0.25">
      <c r="B520" s="596"/>
      <c r="C520" s="536"/>
      <c r="D520" s="540"/>
      <c r="E520" s="536"/>
      <c r="F520" s="317" t="s">
        <v>937</v>
      </c>
      <c r="G520" s="131" t="s">
        <v>1195</v>
      </c>
      <c r="H520" s="107" t="s">
        <v>1939</v>
      </c>
      <c r="I520" s="447" t="s">
        <v>1938</v>
      </c>
      <c r="J520" s="141" t="s">
        <v>732</v>
      </c>
      <c r="K520" s="141" t="s">
        <v>832</v>
      </c>
      <c r="L520" s="107" t="s">
        <v>1940</v>
      </c>
      <c r="M520" s="394" t="s">
        <v>1941</v>
      </c>
      <c r="N520" s="262">
        <v>43223</v>
      </c>
      <c r="O520" s="262">
        <v>43221</v>
      </c>
      <c r="P520" s="262">
        <v>44651</v>
      </c>
      <c r="Q520" s="115">
        <v>2579333.61</v>
      </c>
      <c r="R520" s="56">
        <v>0.7</v>
      </c>
      <c r="S520" s="55" t="s">
        <v>279</v>
      </c>
      <c r="T520" s="55">
        <v>1805533.53</v>
      </c>
    </row>
    <row r="521" spans="2:20" ht="219.75" customHeight="1" x14ac:dyDescent="0.25">
      <c r="B521" s="596"/>
      <c r="C521" s="536"/>
      <c r="D521" s="540"/>
      <c r="E521" s="536"/>
      <c r="F521" s="317" t="s">
        <v>937</v>
      </c>
      <c r="G521" s="131" t="s">
        <v>2588</v>
      </c>
      <c r="H521" s="107" t="s">
        <v>1475</v>
      </c>
      <c r="I521" s="447" t="s">
        <v>1478</v>
      </c>
      <c r="J521" s="141" t="s">
        <v>732</v>
      </c>
      <c r="K521" s="141" t="s">
        <v>832</v>
      </c>
      <c r="L521" s="107" t="s">
        <v>1481</v>
      </c>
      <c r="M521" s="394" t="s">
        <v>1098</v>
      </c>
      <c r="N521" s="262">
        <v>42969</v>
      </c>
      <c r="O521" s="262">
        <v>43073</v>
      </c>
      <c r="P521" s="262">
        <v>43524</v>
      </c>
      <c r="Q521" s="115">
        <v>75000</v>
      </c>
      <c r="R521" s="56">
        <v>0.7</v>
      </c>
      <c r="S521" s="55" t="s">
        <v>279</v>
      </c>
      <c r="T521" s="55">
        <v>52500</v>
      </c>
    </row>
    <row r="522" spans="2:20" ht="192.75" customHeight="1" x14ac:dyDescent="0.25">
      <c r="B522" s="596"/>
      <c r="C522" s="536"/>
      <c r="D522" s="540"/>
      <c r="E522" s="536"/>
      <c r="F522" s="317" t="s">
        <v>937</v>
      </c>
      <c r="G522" s="131" t="s">
        <v>1474</v>
      </c>
      <c r="H522" s="107" t="s">
        <v>1476</v>
      </c>
      <c r="I522" s="447" t="s">
        <v>1479</v>
      </c>
      <c r="J522" s="141" t="s">
        <v>732</v>
      </c>
      <c r="K522" s="141" t="s">
        <v>832</v>
      </c>
      <c r="L522" s="107" t="s">
        <v>1482</v>
      </c>
      <c r="M522" s="403" t="s">
        <v>25</v>
      </c>
      <c r="N522" s="262">
        <v>42969</v>
      </c>
      <c r="O522" s="262">
        <v>43129</v>
      </c>
      <c r="P522" s="262">
        <v>43952</v>
      </c>
      <c r="Q522" s="115">
        <v>206480</v>
      </c>
      <c r="R522" s="56">
        <v>0.7</v>
      </c>
      <c r="S522" s="55" t="s">
        <v>279</v>
      </c>
      <c r="T522" s="55">
        <v>144536</v>
      </c>
    </row>
    <row r="523" spans="2:20" ht="192.75" customHeight="1" x14ac:dyDescent="0.25">
      <c r="B523" s="596"/>
      <c r="C523" s="536"/>
      <c r="D523" s="540"/>
      <c r="E523" s="536"/>
      <c r="F523" s="317" t="s">
        <v>937</v>
      </c>
      <c r="G523" s="131" t="s">
        <v>705</v>
      </c>
      <c r="H523" s="107" t="s">
        <v>1477</v>
      </c>
      <c r="I523" s="447" t="s">
        <v>1480</v>
      </c>
      <c r="J523" s="141" t="s">
        <v>732</v>
      </c>
      <c r="K523" s="141" t="s">
        <v>832</v>
      </c>
      <c r="L523" s="107" t="s">
        <v>1483</v>
      </c>
      <c r="M523" s="403" t="s">
        <v>21</v>
      </c>
      <c r="N523" s="262">
        <v>42969</v>
      </c>
      <c r="O523" s="262">
        <v>42887</v>
      </c>
      <c r="P523" s="262">
        <v>43480</v>
      </c>
      <c r="Q523" s="115">
        <v>254610</v>
      </c>
      <c r="R523" s="56">
        <v>0.6</v>
      </c>
      <c r="S523" s="55" t="s">
        <v>279</v>
      </c>
      <c r="T523" s="55">
        <v>152766</v>
      </c>
    </row>
    <row r="524" spans="2:20" ht="185.25" customHeight="1" x14ac:dyDescent="0.25">
      <c r="B524" s="596"/>
      <c r="C524" s="536"/>
      <c r="D524" s="540"/>
      <c r="E524" s="536"/>
      <c r="F524" s="317" t="s">
        <v>834</v>
      </c>
      <c r="G524" s="131" t="s">
        <v>707</v>
      </c>
      <c r="H524" s="107" t="s">
        <v>1348</v>
      </c>
      <c r="I524" s="447" t="s">
        <v>1347</v>
      </c>
      <c r="J524" s="141" t="s">
        <v>732</v>
      </c>
      <c r="K524" s="141" t="s">
        <v>832</v>
      </c>
      <c r="L524" s="109" t="s">
        <v>1361</v>
      </c>
      <c r="M524" s="403" t="s">
        <v>33</v>
      </c>
      <c r="N524" s="262">
        <v>42928</v>
      </c>
      <c r="O524" s="262">
        <v>42663</v>
      </c>
      <c r="P524" s="262">
        <v>43251</v>
      </c>
      <c r="Q524" s="115">
        <v>102982.46</v>
      </c>
      <c r="R524" s="56">
        <v>0.6</v>
      </c>
      <c r="S524" s="55" t="s">
        <v>279</v>
      </c>
      <c r="T524" s="55">
        <v>61789.48</v>
      </c>
    </row>
    <row r="525" spans="2:20" s="95" customFormat="1" ht="146.25" customHeight="1" x14ac:dyDescent="0.25">
      <c r="B525" s="596"/>
      <c r="C525" s="536"/>
      <c r="D525" s="540"/>
      <c r="E525" s="537"/>
      <c r="F525" s="325" t="s">
        <v>834</v>
      </c>
      <c r="G525" s="132" t="s">
        <v>705</v>
      </c>
      <c r="H525" s="70" t="s">
        <v>2646</v>
      </c>
      <c r="I525" s="450" t="s">
        <v>2647</v>
      </c>
      <c r="J525" s="142" t="s">
        <v>732</v>
      </c>
      <c r="K525" s="142" t="s">
        <v>832</v>
      </c>
      <c r="L525" s="79" t="s">
        <v>2648</v>
      </c>
      <c r="M525" s="403" t="s">
        <v>21</v>
      </c>
      <c r="N525" s="262">
        <v>43433</v>
      </c>
      <c r="O525" s="262">
        <v>42917</v>
      </c>
      <c r="P525" s="262">
        <v>43799</v>
      </c>
      <c r="Q525" s="116">
        <v>3421845.49</v>
      </c>
      <c r="R525" s="68">
        <v>0.6</v>
      </c>
      <c r="S525" s="67" t="s">
        <v>279</v>
      </c>
      <c r="T525" s="67">
        <v>2053107.29</v>
      </c>
    </row>
    <row r="526" spans="2:20" ht="196.5" customHeight="1" thickBot="1" x14ac:dyDescent="0.3">
      <c r="B526" s="596"/>
      <c r="C526" s="536"/>
      <c r="D526" s="540"/>
      <c r="E526" s="537"/>
      <c r="F526" s="325" t="s">
        <v>937</v>
      </c>
      <c r="G526" s="132" t="s">
        <v>3002</v>
      </c>
      <c r="H526" s="70" t="s">
        <v>1484</v>
      </c>
      <c r="I526" s="450" t="s">
        <v>1485</v>
      </c>
      <c r="J526" s="142" t="s">
        <v>732</v>
      </c>
      <c r="K526" s="142" t="s">
        <v>832</v>
      </c>
      <c r="L526" s="79" t="s">
        <v>1486</v>
      </c>
      <c r="M526" s="404" t="s">
        <v>13</v>
      </c>
      <c r="N526" s="263">
        <v>42969</v>
      </c>
      <c r="O526" s="263">
        <v>43101</v>
      </c>
      <c r="P526" s="263">
        <v>43830</v>
      </c>
      <c r="Q526" s="116">
        <v>1383281</v>
      </c>
      <c r="R526" s="68">
        <v>0.6</v>
      </c>
      <c r="S526" s="67" t="s">
        <v>279</v>
      </c>
      <c r="T526" s="67">
        <v>829968.6</v>
      </c>
    </row>
    <row r="527" spans="2:20" ht="42.75" customHeight="1" thickBot="1" x14ac:dyDescent="0.3">
      <c r="B527" s="596"/>
      <c r="C527" s="536"/>
      <c r="D527" s="530"/>
      <c r="E527" s="534" t="s">
        <v>832</v>
      </c>
      <c r="F527" s="521"/>
      <c r="G527" s="521"/>
      <c r="H527" s="521"/>
      <c r="I527" s="521"/>
      <c r="J527" s="521"/>
      <c r="K527" s="151">
        <f>COUNTA(K488:K526)</f>
        <v>39</v>
      </c>
      <c r="L527" s="516"/>
      <c r="M527" s="517"/>
      <c r="N527" s="517"/>
      <c r="O527" s="517"/>
      <c r="P527" s="517"/>
      <c r="Q527" s="162">
        <f>SUM(Q488:Q526)</f>
        <v>29050272.93</v>
      </c>
      <c r="R527" s="506"/>
      <c r="S527" s="507"/>
      <c r="T527" s="166">
        <f>SUM(T488:T526)</f>
        <v>17041795.530000001</v>
      </c>
    </row>
    <row r="528" spans="2:20" ht="79.8" thickBot="1" x14ac:dyDescent="0.3">
      <c r="B528" s="596"/>
      <c r="C528" s="536"/>
      <c r="D528" s="540"/>
      <c r="E528" s="90"/>
      <c r="F528" s="307" t="s">
        <v>580</v>
      </c>
      <c r="G528" s="353" t="s">
        <v>1198</v>
      </c>
      <c r="H528" s="369" t="s">
        <v>582</v>
      </c>
      <c r="I528" s="454" t="s">
        <v>581</v>
      </c>
      <c r="J528" s="91" t="s">
        <v>583</v>
      </c>
      <c r="K528" s="91" t="s">
        <v>584</v>
      </c>
      <c r="L528" s="369" t="s">
        <v>585</v>
      </c>
      <c r="M528" s="306" t="s">
        <v>375</v>
      </c>
      <c r="N528" s="183">
        <v>42543</v>
      </c>
      <c r="O528" s="183">
        <v>42208</v>
      </c>
      <c r="P528" s="184">
        <v>45291</v>
      </c>
      <c r="Q528" s="120">
        <v>17230500</v>
      </c>
      <c r="R528" s="93">
        <v>0.41</v>
      </c>
      <c r="S528" s="92" t="s">
        <v>279</v>
      </c>
      <c r="T528" s="92">
        <v>7000000</v>
      </c>
    </row>
    <row r="529" spans="2:20" ht="42.75" customHeight="1" thickBot="1" x14ac:dyDescent="0.3">
      <c r="B529" s="596"/>
      <c r="C529" s="536"/>
      <c r="D529" s="530"/>
      <c r="E529" s="525" t="s">
        <v>584</v>
      </c>
      <c r="F529" s="526"/>
      <c r="G529" s="526"/>
      <c r="H529" s="526"/>
      <c r="I529" s="526"/>
      <c r="J529" s="526"/>
      <c r="K529" s="151">
        <f>COUNTA(K528:K528)</f>
        <v>1</v>
      </c>
      <c r="L529" s="516"/>
      <c r="M529" s="517"/>
      <c r="N529" s="517"/>
      <c r="O529" s="517"/>
      <c r="P529" s="517"/>
      <c r="Q529" s="162">
        <f>SUM(Q528)</f>
        <v>17230500</v>
      </c>
      <c r="R529" s="506"/>
      <c r="S529" s="507"/>
      <c r="T529" s="166">
        <f>SUM(T528)</f>
        <v>7000000</v>
      </c>
    </row>
    <row r="530" spans="2:20" s="12" customFormat="1" ht="207" customHeight="1" x14ac:dyDescent="0.25">
      <c r="B530" s="596"/>
      <c r="C530" s="536"/>
      <c r="D530" s="540"/>
      <c r="E530" s="558" t="s">
        <v>806</v>
      </c>
      <c r="F530" s="334" t="s">
        <v>805</v>
      </c>
      <c r="G530" s="89" t="s">
        <v>1189</v>
      </c>
      <c r="H530" s="365" t="s">
        <v>1139</v>
      </c>
      <c r="I530" s="449" t="s">
        <v>1138</v>
      </c>
      <c r="J530" s="157" t="s">
        <v>732</v>
      </c>
      <c r="K530" s="157" t="s">
        <v>733</v>
      </c>
      <c r="L530" s="84" t="s">
        <v>1152</v>
      </c>
      <c r="M530" s="398" t="s">
        <v>34</v>
      </c>
      <c r="N530" s="428">
        <v>42912</v>
      </c>
      <c r="O530" s="428">
        <v>41913</v>
      </c>
      <c r="P530" s="428">
        <v>43281</v>
      </c>
      <c r="Q530" s="114">
        <v>46665.8</v>
      </c>
      <c r="R530" s="85">
        <v>0.65</v>
      </c>
      <c r="S530" s="83" t="s">
        <v>279</v>
      </c>
      <c r="T530" s="83">
        <v>30332.77</v>
      </c>
    </row>
    <row r="531" spans="2:20" ht="206.25" customHeight="1" x14ac:dyDescent="0.25">
      <c r="B531" s="596"/>
      <c r="C531" s="536"/>
      <c r="D531" s="540"/>
      <c r="E531" s="559"/>
      <c r="F531" s="310" t="s">
        <v>805</v>
      </c>
      <c r="G531" s="62" t="s">
        <v>813</v>
      </c>
      <c r="H531" s="109" t="s">
        <v>820</v>
      </c>
      <c r="I531" s="447" t="s">
        <v>807</v>
      </c>
      <c r="J531" s="153" t="s">
        <v>732</v>
      </c>
      <c r="K531" s="153" t="s">
        <v>733</v>
      </c>
      <c r="L531" s="109" t="s">
        <v>821</v>
      </c>
      <c r="M531" s="406" t="s">
        <v>10</v>
      </c>
      <c r="N531" s="262">
        <v>42725</v>
      </c>
      <c r="O531" s="262">
        <v>42430</v>
      </c>
      <c r="P531" s="262">
        <v>42735</v>
      </c>
      <c r="Q531" s="118">
        <v>229678.81</v>
      </c>
      <c r="R531" s="61">
        <v>0.65</v>
      </c>
      <c r="S531" s="58" t="s">
        <v>279</v>
      </c>
      <c r="T531" s="58">
        <v>149291.23000000001</v>
      </c>
    </row>
    <row r="532" spans="2:20" ht="105.75" customHeight="1" x14ac:dyDescent="0.25">
      <c r="B532" s="596"/>
      <c r="C532" s="536"/>
      <c r="D532" s="540"/>
      <c r="E532" s="559"/>
      <c r="F532" s="310" t="s">
        <v>805</v>
      </c>
      <c r="G532" s="62" t="s">
        <v>702</v>
      </c>
      <c r="H532" s="109" t="s">
        <v>819</v>
      </c>
      <c r="I532" s="447" t="s">
        <v>808</v>
      </c>
      <c r="J532" s="153" t="s">
        <v>732</v>
      </c>
      <c r="K532" s="153" t="s">
        <v>733</v>
      </c>
      <c r="L532" s="109" t="s">
        <v>822</v>
      </c>
      <c r="M532" s="406" t="s">
        <v>734</v>
      </c>
      <c r="N532" s="262">
        <v>42725</v>
      </c>
      <c r="O532" s="262">
        <v>42684</v>
      </c>
      <c r="P532" s="262">
        <v>43069</v>
      </c>
      <c r="Q532" s="118">
        <v>30181.23</v>
      </c>
      <c r="R532" s="61">
        <v>0.65</v>
      </c>
      <c r="S532" s="58" t="s">
        <v>279</v>
      </c>
      <c r="T532" s="58">
        <v>19617.8</v>
      </c>
    </row>
    <row r="533" spans="2:20" ht="167.25" customHeight="1" x14ac:dyDescent="0.25">
      <c r="B533" s="596"/>
      <c r="C533" s="536"/>
      <c r="D533" s="540"/>
      <c r="E533" s="559"/>
      <c r="F533" s="310" t="s">
        <v>805</v>
      </c>
      <c r="G533" s="62" t="s">
        <v>702</v>
      </c>
      <c r="H533" s="109" t="s">
        <v>818</v>
      </c>
      <c r="I533" s="447" t="s">
        <v>809</v>
      </c>
      <c r="J533" s="153" t="s">
        <v>732</v>
      </c>
      <c r="K533" s="153" t="s">
        <v>733</v>
      </c>
      <c r="L533" s="109" t="s">
        <v>823</v>
      </c>
      <c r="M533" s="406" t="s">
        <v>734</v>
      </c>
      <c r="N533" s="262">
        <v>42725</v>
      </c>
      <c r="O533" s="262">
        <v>42403</v>
      </c>
      <c r="P533" s="262">
        <v>43462</v>
      </c>
      <c r="Q533" s="118">
        <v>636268.48</v>
      </c>
      <c r="R533" s="61">
        <v>0.65</v>
      </c>
      <c r="S533" s="58" t="s">
        <v>279</v>
      </c>
      <c r="T533" s="58">
        <v>413574.51</v>
      </c>
    </row>
    <row r="534" spans="2:20" ht="102.75" customHeight="1" x14ac:dyDescent="0.25">
      <c r="B534" s="596"/>
      <c r="C534" s="536"/>
      <c r="D534" s="540"/>
      <c r="E534" s="559"/>
      <c r="F534" s="310" t="s">
        <v>805</v>
      </c>
      <c r="G534" s="62" t="s">
        <v>814</v>
      </c>
      <c r="H534" s="109" t="s">
        <v>817</v>
      </c>
      <c r="I534" s="447" t="s">
        <v>810</v>
      </c>
      <c r="J534" s="153" t="s">
        <v>732</v>
      </c>
      <c r="K534" s="153" t="s">
        <v>733</v>
      </c>
      <c r="L534" s="109" t="s">
        <v>824</v>
      </c>
      <c r="M534" s="406" t="s">
        <v>69</v>
      </c>
      <c r="N534" s="262">
        <v>42725</v>
      </c>
      <c r="O534" s="262">
        <v>42461</v>
      </c>
      <c r="P534" s="262">
        <v>43830</v>
      </c>
      <c r="Q534" s="118">
        <v>25056.67</v>
      </c>
      <c r="R534" s="61">
        <v>0.65</v>
      </c>
      <c r="S534" s="58" t="s">
        <v>279</v>
      </c>
      <c r="T534" s="58">
        <v>16286.84</v>
      </c>
    </row>
    <row r="535" spans="2:20" ht="185.25" customHeight="1" x14ac:dyDescent="0.25">
      <c r="B535" s="596"/>
      <c r="C535" s="536"/>
      <c r="D535" s="540"/>
      <c r="E535" s="559"/>
      <c r="F535" s="310" t="s">
        <v>805</v>
      </c>
      <c r="G535" s="62" t="s">
        <v>703</v>
      </c>
      <c r="H535" s="109" t="s">
        <v>816</v>
      </c>
      <c r="I535" s="447" t="s">
        <v>811</v>
      </c>
      <c r="J535" s="153" t="s">
        <v>732</v>
      </c>
      <c r="K535" s="153" t="s">
        <v>733</v>
      </c>
      <c r="L535" s="109" t="s">
        <v>826</v>
      </c>
      <c r="M535" s="406" t="s">
        <v>13</v>
      </c>
      <c r="N535" s="262">
        <v>42725</v>
      </c>
      <c r="O535" s="262">
        <v>42632</v>
      </c>
      <c r="P535" s="262">
        <v>43465</v>
      </c>
      <c r="Q535" s="118">
        <v>60875.39</v>
      </c>
      <c r="R535" s="61">
        <v>0.65</v>
      </c>
      <c r="S535" s="58" t="s">
        <v>279</v>
      </c>
      <c r="T535" s="58">
        <v>39569</v>
      </c>
    </row>
    <row r="536" spans="2:20" ht="125.25" customHeight="1" x14ac:dyDescent="0.25">
      <c r="B536" s="596"/>
      <c r="C536" s="536"/>
      <c r="D536" s="540"/>
      <c r="E536" s="559"/>
      <c r="F536" s="310" t="s">
        <v>805</v>
      </c>
      <c r="G536" s="62" t="s">
        <v>700</v>
      </c>
      <c r="H536" s="109" t="s">
        <v>815</v>
      </c>
      <c r="I536" s="447" t="s">
        <v>812</v>
      </c>
      <c r="J536" s="153" t="s">
        <v>732</v>
      </c>
      <c r="K536" s="153" t="s">
        <v>733</v>
      </c>
      <c r="L536" s="109" t="s">
        <v>825</v>
      </c>
      <c r="M536" s="406" t="s">
        <v>1</v>
      </c>
      <c r="N536" s="262">
        <v>42725</v>
      </c>
      <c r="O536" s="262">
        <v>42628</v>
      </c>
      <c r="P536" s="262">
        <v>43091</v>
      </c>
      <c r="Q536" s="118">
        <v>105653.15</v>
      </c>
      <c r="R536" s="61">
        <v>0.65</v>
      </c>
      <c r="S536" s="58" t="s">
        <v>279</v>
      </c>
      <c r="T536" s="58">
        <v>68674.55</v>
      </c>
    </row>
    <row r="537" spans="2:20" ht="162" customHeight="1" x14ac:dyDescent="0.25">
      <c r="B537" s="596"/>
      <c r="C537" s="536"/>
      <c r="D537" s="540"/>
      <c r="E537" s="559"/>
      <c r="F537" s="310" t="s">
        <v>805</v>
      </c>
      <c r="G537" s="62" t="s">
        <v>707</v>
      </c>
      <c r="H537" s="109" t="s">
        <v>960</v>
      </c>
      <c r="I537" s="447" t="s">
        <v>961</v>
      </c>
      <c r="J537" s="153" t="s">
        <v>732</v>
      </c>
      <c r="K537" s="153" t="s">
        <v>733</v>
      </c>
      <c r="L537" s="109" t="s">
        <v>977</v>
      </c>
      <c r="M537" s="406" t="s">
        <v>33</v>
      </c>
      <c r="N537" s="262">
        <v>42773</v>
      </c>
      <c r="O537" s="262">
        <v>42699</v>
      </c>
      <c r="P537" s="262">
        <v>44196</v>
      </c>
      <c r="Q537" s="118">
        <v>35000</v>
      </c>
      <c r="R537" s="61">
        <v>0.65</v>
      </c>
      <c r="S537" s="58" t="s">
        <v>279</v>
      </c>
      <c r="T537" s="58">
        <v>22750</v>
      </c>
    </row>
    <row r="538" spans="2:20" ht="162" customHeight="1" x14ac:dyDescent="0.25">
      <c r="B538" s="596"/>
      <c r="C538" s="536"/>
      <c r="D538" s="540"/>
      <c r="E538" s="559"/>
      <c r="F538" s="310" t="s">
        <v>805</v>
      </c>
      <c r="G538" s="62" t="s">
        <v>701</v>
      </c>
      <c r="H538" s="109" t="s">
        <v>963</v>
      </c>
      <c r="I538" s="447" t="s">
        <v>962</v>
      </c>
      <c r="J538" s="153" t="s">
        <v>732</v>
      </c>
      <c r="K538" s="153" t="s">
        <v>733</v>
      </c>
      <c r="L538" s="109" t="s">
        <v>978</v>
      </c>
      <c r="M538" s="406" t="s">
        <v>25</v>
      </c>
      <c r="N538" s="262">
        <v>42773</v>
      </c>
      <c r="O538" s="262">
        <v>42676</v>
      </c>
      <c r="P538" s="262">
        <v>43404</v>
      </c>
      <c r="Q538" s="118">
        <v>161440</v>
      </c>
      <c r="R538" s="61">
        <v>0.65</v>
      </c>
      <c r="S538" s="58" t="s">
        <v>279</v>
      </c>
      <c r="T538" s="58">
        <v>104936</v>
      </c>
    </row>
    <row r="539" spans="2:20" ht="162" customHeight="1" x14ac:dyDescent="0.25">
      <c r="B539" s="596"/>
      <c r="C539" s="536"/>
      <c r="D539" s="540"/>
      <c r="E539" s="559"/>
      <c r="F539" s="310" t="s">
        <v>805</v>
      </c>
      <c r="G539" s="62" t="s">
        <v>704</v>
      </c>
      <c r="H539" s="109" t="s">
        <v>1157</v>
      </c>
      <c r="I539" s="447" t="s">
        <v>1154</v>
      </c>
      <c r="J539" s="153" t="s">
        <v>732</v>
      </c>
      <c r="K539" s="153" t="s">
        <v>733</v>
      </c>
      <c r="L539" s="109" t="s">
        <v>1160</v>
      </c>
      <c r="M539" s="406" t="s">
        <v>10</v>
      </c>
      <c r="N539" s="262">
        <v>42912</v>
      </c>
      <c r="O539" s="262">
        <v>42795</v>
      </c>
      <c r="P539" s="262">
        <v>43131</v>
      </c>
      <c r="Q539" s="118">
        <v>102009.51</v>
      </c>
      <c r="R539" s="61">
        <v>0.65</v>
      </c>
      <c r="S539" s="58" t="s">
        <v>279</v>
      </c>
      <c r="T539" s="58">
        <v>66306.179999999993</v>
      </c>
    </row>
    <row r="540" spans="2:20" ht="200.25" customHeight="1" x14ac:dyDescent="0.25">
      <c r="B540" s="596"/>
      <c r="C540" s="536"/>
      <c r="D540" s="540"/>
      <c r="E540" s="559"/>
      <c r="F540" s="310" t="s">
        <v>805</v>
      </c>
      <c r="G540" s="62" t="s">
        <v>1189</v>
      </c>
      <c r="H540" s="109" t="s">
        <v>1860</v>
      </c>
      <c r="I540" s="447" t="s">
        <v>1861</v>
      </c>
      <c r="J540" s="153" t="s">
        <v>732</v>
      </c>
      <c r="K540" s="153" t="s">
        <v>733</v>
      </c>
      <c r="L540" s="109" t="s">
        <v>1862</v>
      </c>
      <c r="M540" s="406" t="s">
        <v>34</v>
      </c>
      <c r="N540" s="262">
        <v>43165</v>
      </c>
      <c r="O540" s="262">
        <v>42339</v>
      </c>
      <c r="P540" s="262">
        <v>43465</v>
      </c>
      <c r="Q540" s="118">
        <v>70555.62</v>
      </c>
      <c r="R540" s="61">
        <v>0.65</v>
      </c>
      <c r="S540" s="58" t="s">
        <v>279</v>
      </c>
      <c r="T540" s="58">
        <v>45861.15</v>
      </c>
    </row>
    <row r="541" spans="2:20" ht="162" customHeight="1" x14ac:dyDescent="0.25">
      <c r="B541" s="596"/>
      <c r="C541" s="536"/>
      <c r="D541" s="540"/>
      <c r="E541" s="559"/>
      <c r="F541" s="310" t="s">
        <v>805</v>
      </c>
      <c r="G541" s="62" t="s">
        <v>702</v>
      </c>
      <c r="H541" s="109" t="s">
        <v>1158</v>
      </c>
      <c r="I541" s="447" t="s">
        <v>1155</v>
      </c>
      <c r="J541" s="153" t="s">
        <v>732</v>
      </c>
      <c r="K541" s="153" t="s">
        <v>733</v>
      </c>
      <c r="L541" s="109" t="s">
        <v>1161</v>
      </c>
      <c r="M541" s="406" t="s">
        <v>18</v>
      </c>
      <c r="N541" s="262">
        <v>42912</v>
      </c>
      <c r="O541" s="262">
        <v>42667</v>
      </c>
      <c r="P541" s="262">
        <v>43371</v>
      </c>
      <c r="Q541" s="118">
        <v>148419.6</v>
      </c>
      <c r="R541" s="61">
        <v>0.65</v>
      </c>
      <c r="S541" s="58" t="s">
        <v>279</v>
      </c>
      <c r="T541" s="58">
        <v>96472.74</v>
      </c>
    </row>
    <row r="542" spans="2:20" ht="162" customHeight="1" x14ac:dyDescent="0.25">
      <c r="B542" s="596"/>
      <c r="C542" s="536"/>
      <c r="D542" s="540"/>
      <c r="E542" s="559"/>
      <c r="F542" s="310" t="s">
        <v>805</v>
      </c>
      <c r="G542" s="62" t="s">
        <v>707</v>
      </c>
      <c r="H542" s="109" t="s">
        <v>1159</v>
      </c>
      <c r="I542" s="447" t="s">
        <v>1156</v>
      </c>
      <c r="J542" s="153" t="s">
        <v>732</v>
      </c>
      <c r="K542" s="153" t="s">
        <v>733</v>
      </c>
      <c r="L542" s="109" t="s">
        <v>1162</v>
      </c>
      <c r="M542" s="406" t="s">
        <v>33</v>
      </c>
      <c r="N542" s="262">
        <v>42905</v>
      </c>
      <c r="O542" s="262">
        <v>42825</v>
      </c>
      <c r="P542" s="262">
        <v>43467</v>
      </c>
      <c r="Q542" s="118">
        <v>267948.38</v>
      </c>
      <c r="R542" s="61">
        <v>0.65</v>
      </c>
      <c r="S542" s="58" t="s">
        <v>279</v>
      </c>
      <c r="T542" s="58">
        <v>174166.45</v>
      </c>
    </row>
    <row r="543" spans="2:20" ht="194.25" customHeight="1" x14ac:dyDescent="0.25">
      <c r="B543" s="596"/>
      <c r="C543" s="536"/>
      <c r="D543" s="540"/>
      <c r="E543" s="559"/>
      <c r="F543" s="310" t="s">
        <v>805</v>
      </c>
      <c r="G543" s="62" t="s">
        <v>707</v>
      </c>
      <c r="H543" s="109" t="s">
        <v>1946</v>
      </c>
      <c r="I543" s="447" t="s">
        <v>1942</v>
      </c>
      <c r="J543" s="153" t="s">
        <v>732</v>
      </c>
      <c r="K543" s="153" t="s">
        <v>733</v>
      </c>
      <c r="L543" s="109" t="s">
        <v>1947</v>
      </c>
      <c r="M543" s="406" t="s">
        <v>33</v>
      </c>
      <c r="N543" s="262">
        <v>43237</v>
      </c>
      <c r="O543" s="262">
        <v>42669</v>
      </c>
      <c r="P543" s="262">
        <v>43553</v>
      </c>
      <c r="Q543" s="118">
        <v>122697.69</v>
      </c>
      <c r="R543" s="61">
        <v>0.65</v>
      </c>
      <c r="S543" s="58" t="s">
        <v>279</v>
      </c>
      <c r="T543" s="58">
        <v>79753.5</v>
      </c>
    </row>
    <row r="544" spans="2:20" ht="194.25" customHeight="1" x14ac:dyDescent="0.25">
      <c r="B544" s="596"/>
      <c r="C544" s="536"/>
      <c r="D544" s="540"/>
      <c r="E544" s="559"/>
      <c r="F544" s="310" t="s">
        <v>805</v>
      </c>
      <c r="G544" s="62" t="s">
        <v>708</v>
      </c>
      <c r="H544" s="109" t="s">
        <v>1592</v>
      </c>
      <c r="I544" s="447" t="s">
        <v>1591</v>
      </c>
      <c r="J544" s="153" t="s">
        <v>732</v>
      </c>
      <c r="K544" s="153" t="s">
        <v>733</v>
      </c>
      <c r="L544" s="109" t="s">
        <v>1593</v>
      </c>
      <c r="M544" s="406" t="s">
        <v>15</v>
      </c>
      <c r="N544" s="262">
        <v>43087</v>
      </c>
      <c r="O544" s="262">
        <v>43467</v>
      </c>
      <c r="P544" s="262">
        <v>43829</v>
      </c>
      <c r="Q544" s="118">
        <v>184000</v>
      </c>
      <c r="R544" s="61">
        <v>0.65</v>
      </c>
      <c r="S544" s="58" t="s">
        <v>279</v>
      </c>
      <c r="T544" s="58">
        <v>119600</v>
      </c>
    </row>
    <row r="545" spans="2:20" ht="194.25" customHeight="1" x14ac:dyDescent="0.25">
      <c r="B545" s="596"/>
      <c r="C545" s="536"/>
      <c r="D545" s="540"/>
      <c r="E545" s="559"/>
      <c r="F545" s="310" t="s">
        <v>805</v>
      </c>
      <c r="G545" s="62" t="s">
        <v>920</v>
      </c>
      <c r="H545" s="109" t="s">
        <v>1141</v>
      </c>
      <c r="I545" s="447" t="s">
        <v>1140</v>
      </c>
      <c r="J545" s="153" t="s">
        <v>732</v>
      </c>
      <c r="K545" s="153" t="s">
        <v>733</v>
      </c>
      <c r="L545" s="109" t="s">
        <v>1153</v>
      </c>
      <c r="M545" s="406" t="s">
        <v>30</v>
      </c>
      <c r="N545" s="262">
        <v>42912</v>
      </c>
      <c r="O545" s="262">
        <v>42685</v>
      </c>
      <c r="P545" s="262">
        <v>42978</v>
      </c>
      <c r="Q545" s="118">
        <v>599396.75</v>
      </c>
      <c r="R545" s="61">
        <v>0.65</v>
      </c>
      <c r="S545" s="58" t="s">
        <v>279</v>
      </c>
      <c r="T545" s="58">
        <v>389607.89</v>
      </c>
    </row>
    <row r="546" spans="2:20" ht="194.25" customHeight="1" x14ac:dyDescent="0.25">
      <c r="B546" s="596"/>
      <c r="C546" s="536"/>
      <c r="D546" s="540"/>
      <c r="E546" s="559"/>
      <c r="F546" s="310" t="s">
        <v>805</v>
      </c>
      <c r="G546" s="62" t="s">
        <v>708</v>
      </c>
      <c r="H546" s="109" t="s">
        <v>1540</v>
      </c>
      <c r="I546" s="447" t="s">
        <v>1541</v>
      </c>
      <c r="J546" s="153" t="s">
        <v>732</v>
      </c>
      <c r="K546" s="153" t="s">
        <v>733</v>
      </c>
      <c r="L546" s="109" t="s">
        <v>1544</v>
      </c>
      <c r="M546" s="406" t="s">
        <v>15</v>
      </c>
      <c r="N546" s="262">
        <v>43055</v>
      </c>
      <c r="O546" s="262">
        <v>42453</v>
      </c>
      <c r="P546" s="262">
        <v>43983</v>
      </c>
      <c r="Q546" s="118">
        <v>69000</v>
      </c>
      <c r="R546" s="61">
        <v>0.65</v>
      </c>
      <c r="S546" s="58" t="s">
        <v>279</v>
      </c>
      <c r="T546" s="58">
        <v>44850</v>
      </c>
    </row>
    <row r="547" spans="2:20" ht="192.75" customHeight="1" x14ac:dyDescent="0.25">
      <c r="B547" s="596"/>
      <c r="C547" s="536"/>
      <c r="D547" s="540"/>
      <c r="E547" s="559"/>
      <c r="F547" s="310" t="s">
        <v>805</v>
      </c>
      <c r="G547" s="62" t="s">
        <v>703</v>
      </c>
      <c r="H547" s="109" t="s">
        <v>1542</v>
      </c>
      <c r="I547" s="447" t="s">
        <v>1543</v>
      </c>
      <c r="J547" s="153" t="s">
        <v>732</v>
      </c>
      <c r="K547" s="153" t="s">
        <v>733</v>
      </c>
      <c r="L547" s="109" t="s">
        <v>1545</v>
      </c>
      <c r="M547" s="406" t="s">
        <v>13</v>
      </c>
      <c r="N547" s="262">
        <v>43059</v>
      </c>
      <c r="O547" s="262">
        <v>42424</v>
      </c>
      <c r="P547" s="262">
        <v>43520</v>
      </c>
      <c r="Q547" s="118">
        <v>99799.18</v>
      </c>
      <c r="R547" s="61">
        <v>0.65</v>
      </c>
      <c r="S547" s="58" t="s">
        <v>279</v>
      </c>
      <c r="T547" s="58">
        <v>64869.47</v>
      </c>
    </row>
    <row r="548" spans="2:20" ht="192.75" customHeight="1" x14ac:dyDescent="0.25">
      <c r="B548" s="596"/>
      <c r="C548" s="536"/>
      <c r="D548" s="540"/>
      <c r="E548" s="559"/>
      <c r="F548" s="310" t="s">
        <v>805</v>
      </c>
      <c r="G548" s="87" t="s">
        <v>706</v>
      </c>
      <c r="H548" s="79" t="s">
        <v>1948</v>
      </c>
      <c r="I548" s="447" t="s">
        <v>1943</v>
      </c>
      <c r="J548" s="158" t="s">
        <v>732</v>
      </c>
      <c r="K548" s="158" t="s">
        <v>733</v>
      </c>
      <c r="L548" s="79" t="s">
        <v>1950</v>
      </c>
      <c r="M548" s="406" t="s">
        <v>7</v>
      </c>
      <c r="N548" s="262">
        <v>43182</v>
      </c>
      <c r="O548" s="262">
        <v>42856</v>
      </c>
      <c r="P548" s="262">
        <v>44196</v>
      </c>
      <c r="Q548" s="121">
        <v>66875</v>
      </c>
      <c r="R548" s="80">
        <v>0.65</v>
      </c>
      <c r="S548" s="78" t="s">
        <v>279</v>
      </c>
      <c r="T548" s="78">
        <v>43468.75</v>
      </c>
    </row>
    <row r="549" spans="2:20" ht="192.75" customHeight="1" x14ac:dyDescent="0.25">
      <c r="B549" s="596"/>
      <c r="C549" s="536"/>
      <c r="D549" s="540"/>
      <c r="E549" s="559"/>
      <c r="F549" s="310" t="s">
        <v>805</v>
      </c>
      <c r="G549" s="87" t="s">
        <v>706</v>
      </c>
      <c r="H549" s="79" t="s">
        <v>1949</v>
      </c>
      <c r="I549" s="447" t="s">
        <v>1944</v>
      </c>
      <c r="J549" s="158" t="s">
        <v>732</v>
      </c>
      <c r="K549" s="158" t="s">
        <v>733</v>
      </c>
      <c r="L549" s="79" t="s">
        <v>1951</v>
      </c>
      <c r="M549" s="406" t="s">
        <v>7</v>
      </c>
      <c r="N549" s="262">
        <v>43182</v>
      </c>
      <c r="O549" s="262">
        <v>42608</v>
      </c>
      <c r="P549" s="262">
        <v>43951</v>
      </c>
      <c r="Q549" s="121">
        <v>858146.54</v>
      </c>
      <c r="R549" s="80">
        <v>0.65</v>
      </c>
      <c r="S549" s="78" t="s">
        <v>279</v>
      </c>
      <c r="T549" s="78">
        <v>557795.25</v>
      </c>
    </row>
    <row r="550" spans="2:20" ht="87" customHeight="1" x14ac:dyDescent="0.25">
      <c r="B550" s="596"/>
      <c r="C550" s="536"/>
      <c r="D550" s="540"/>
      <c r="E550" s="559"/>
      <c r="F550" s="310" t="s">
        <v>805</v>
      </c>
      <c r="G550" s="87" t="s">
        <v>701</v>
      </c>
      <c r="H550" s="79" t="s">
        <v>1863</v>
      </c>
      <c r="I550" s="450" t="s">
        <v>1864</v>
      </c>
      <c r="J550" s="158" t="s">
        <v>732</v>
      </c>
      <c r="K550" s="158" t="s">
        <v>733</v>
      </c>
      <c r="L550" s="79" t="s">
        <v>1865</v>
      </c>
      <c r="M550" s="406" t="s">
        <v>25</v>
      </c>
      <c r="N550" s="262">
        <v>43140</v>
      </c>
      <c r="O550" s="262">
        <v>42912</v>
      </c>
      <c r="P550" s="262">
        <v>43281</v>
      </c>
      <c r="Q550" s="121">
        <v>9225</v>
      </c>
      <c r="R550" s="80">
        <v>0.65</v>
      </c>
      <c r="S550" s="78" t="s">
        <v>279</v>
      </c>
      <c r="T550" s="78">
        <v>5996.26</v>
      </c>
    </row>
    <row r="551" spans="2:20" ht="87" customHeight="1" x14ac:dyDescent="0.25">
      <c r="B551" s="596"/>
      <c r="C551" s="536"/>
      <c r="D551" s="540"/>
      <c r="E551" s="559"/>
      <c r="F551" s="310" t="s">
        <v>805</v>
      </c>
      <c r="G551" s="87" t="s">
        <v>701</v>
      </c>
      <c r="H551" s="79" t="s">
        <v>1866</v>
      </c>
      <c r="I551" s="450" t="s">
        <v>1867</v>
      </c>
      <c r="J551" s="158" t="s">
        <v>732</v>
      </c>
      <c r="K551" s="158" t="s">
        <v>733</v>
      </c>
      <c r="L551" s="79" t="s">
        <v>1868</v>
      </c>
      <c r="M551" s="406" t="s">
        <v>25</v>
      </c>
      <c r="N551" s="262">
        <v>43143</v>
      </c>
      <c r="O551" s="262">
        <v>42912</v>
      </c>
      <c r="P551" s="262">
        <v>43281</v>
      </c>
      <c r="Q551" s="121">
        <v>9225</v>
      </c>
      <c r="R551" s="80">
        <v>0.65</v>
      </c>
      <c r="S551" s="78" t="s">
        <v>279</v>
      </c>
      <c r="T551" s="78">
        <v>5996.26</v>
      </c>
    </row>
    <row r="552" spans="2:20" ht="198.75" customHeight="1" x14ac:dyDescent="0.25">
      <c r="B552" s="596"/>
      <c r="C552" s="536"/>
      <c r="D552" s="540"/>
      <c r="E552" s="559"/>
      <c r="F552" s="310" t="s">
        <v>805</v>
      </c>
      <c r="G552" s="87" t="s">
        <v>700</v>
      </c>
      <c r="H552" s="79" t="s">
        <v>1987</v>
      </c>
      <c r="I552" s="450" t="s">
        <v>1988</v>
      </c>
      <c r="J552" s="158" t="s">
        <v>732</v>
      </c>
      <c r="K552" s="158" t="s">
        <v>733</v>
      </c>
      <c r="L552" s="79" t="s">
        <v>1989</v>
      </c>
      <c r="M552" s="406" t="s">
        <v>375</v>
      </c>
      <c r="N552" s="262">
        <v>43237</v>
      </c>
      <c r="O552" s="262">
        <v>42650</v>
      </c>
      <c r="P552" s="262">
        <v>44561</v>
      </c>
      <c r="Q552" s="121">
        <v>850000</v>
      </c>
      <c r="R552" s="80">
        <v>0.65</v>
      </c>
      <c r="S552" s="78" t="s">
        <v>279</v>
      </c>
      <c r="T552" s="78">
        <v>552500</v>
      </c>
    </row>
    <row r="553" spans="2:20" ht="198.75" customHeight="1" x14ac:dyDescent="0.25">
      <c r="B553" s="596"/>
      <c r="C553" s="536"/>
      <c r="D553" s="540"/>
      <c r="E553" s="559"/>
      <c r="F553" s="310" t="s">
        <v>805</v>
      </c>
      <c r="G553" s="87" t="s">
        <v>700</v>
      </c>
      <c r="H553" s="79" t="s">
        <v>1990</v>
      </c>
      <c r="I553" s="450" t="s">
        <v>1991</v>
      </c>
      <c r="J553" s="158" t="s">
        <v>732</v>
      </c>
      <c r="K553" s="158" t="s">
        <v>733</v>
      </c>
      <c r="L553" s="79" t="s">
        <v>1992</v>
      </c>
      <c r="M553" s="406" t="s">
        <v>375</v>
      </c>
      <c r="N553" s="262">
        <v>43237</v>
      </c>
      <c r="O553" s="262">
        <v>43039</v>
      </c>
      <c r="P553" s="262">
        <v>44286</v>
      </c>
      <c r="Q553" s="121">
        <v>100000</v>
      </c>
      <c r="R553" s="80">
        <v>0.65</v>
      </c>
      <c r="S553" s="78" t="s">
        <v>279</v>
      </c>
      <c r="T553" s="78">
        <v>65000</v>
      </c>
    </row>
    <row r="554" spans="2:20" ht="198.75" customHeight="1" x14ac:dyDescent="0.25">
      <c r="B554" s="596"/>
      <c r="C554" s="536"/>
      <c r="D554" s="540"/>
      <c r="E554" s="559"/>
      <c r="F554" s="310" t="s">
        <v>805</v>
      </c>
      <c r="G554" s="87" t="s">
        <v>700</v>
      </c>
      <c r="H554" s="79" t="s">
        <v>1993</v>
      </c>
      <c r="I554" s="450" t="s">
        <v>1994</v>
      </c>
      <c r="J554" s="158" t="s">
        <v>732</v>
      </c>
      <c r="K554" s="158" t="s">
        <v>733</v>
      </c>
      <c r="L554" s="79" t="s">
        <v>1995</v>
      </c>
      <c r="M554" s="406" t="s">
        <v>375</v>
      </c>
      <c r="N554" s="262">
        <v>43237</v>
      </c>
      <c r="O554" s="262">
        <v>42800</v>
      </c>
      <c r="P554" s="262">
        <v>44469</v>
      </c>
      <c r="Q554" s="121">
        <v>484346.85</v>
      </c>
      <c r="R554" s="80">
        <v>0.65</v>
      </c>
      <c r="S554" s="78" t="s">
        <v>279</v>
      </c>
      <c r="T554" s="78">
        <v>314825.45</v>
      </c>
    </row>
    <row r="555" spans="2:20" ht="198.75" customHeight="1" x14ac:dyDescent="0.25">
      <c r="B555" s="596"/>
      <c r="C555" s="536"/>
      <c r="D555" s="540"/>
      <c r="E555" s="559"/>
      <c r="F555" s="310" t="s">
        <v>805</v>
      </c>
      <c r="G555" s="87" t="s">
        <v>704</v>
      </c>
      <c r="H555" s="79" t="s">
        <v>1952</v>
      </c>
      <c r="I555" s="450" t="s">
        <v>1945</v>
      </c>
      <c r="J555" s="158" t="s">
        <v>732</v>
      </c>
      <c r="K555" s="158" t="s">
        <v>733</v>
      </c>
      <c r="L555" s="79" t="s">
        <v>1953</v>
      </c>
      <c r="M555" s="406" t="s">
        <v>10</v>
      </c>
      <c r="N555" s="262">
        <v>43230</v>
      </c>
      <c r="O555" s="262">
        <v>42296</v>
      </c>
      <c r="P555" s="262">
        <v>43830</v>
      </c>
      <c r="Q555" s="121">
        <v>110705.42</v>
      </c>
      <c r="R555" s="80">
        <v>0.65</v>
      </c>
      <c r="S555" s="78" t="s">
        <v>279</v>
      </c>
      <c r="T555" s="78">
        <v>71958.52</v>
      </c>
    </row>
    <row r="556" spans="2:20" ht="198.75" customHeight="1" x14ac:dyDescent="0.25">
      <c r="B556" s="596"/>
      <c r="C556" s="536"/>
      <c r="D556" s="540"/>
      <c r="E556" s="559"/>
      <c r="F556" s="310" t="s">
        <v>805</v>
      </c>
      <c r="G556" s="87" t="s">
        <v>704</v>
      </c>
      <c r="H556" s="79" t="s">
        <v>1869</v>
      </c>
      <c r="I556" s="450" t="s">
        <v>1870</v>
      </c>
      <c r="J556" s="158" t="s">
        <v>732</v>
      </c>
      <c r="K556" s="158" t="s">
        <v>733</v>
      </c>
      <c r="L556" s="79" t="s">
        <v>1871</v>
      </c>
      <c r="M556" s="406" t="s">
        <v>10</v>
      </c>
      <c r="N556" s="262">
        <v>43172</v>
      </c>
      <c r="O556" s="262">
        <v>42501</v>
      </c>
      <c r="P556" s="262">
        <v>44196</v>
      </c>
      <c r="Q556" s="121">
        <v>92000</v>
      </c>
      <c r="R556" s="80">
        <v>0.65</v>
      </c>
      <c r="S556" s="78" t="s">
        <v>279</v>
      </c>
      <c r="T556" s="78">
        <v>59800</v>
      </c>
    </row>
    <row r="557" spans="2:20" ht="198.75" customHeight="1" x14ac:dyDescent="0.25">
      <c r="B557" s="596"/>
      <c r="C557" s="536"/>
      <c r="D557" s="540"/>
      <c r="E557" s="559"/>
      <c r="F557" s="310" t="s">
        <v>805</v>
      </c>
      <c r="G557" s="87" t="s">
        <v>920</v>
      </c>
      <c r="H557" s="79" t="s">
        <v>2649</v>
      </c>
      <c r="I557" s="450" t="s">
        <v>2650</v>
      </c>
      <c r="J557" s="158" t="s">
        <v>732</v>
      </c>
      <c r="K557" s="158" t="s">
        <v>733</v>
      </c>
      <c r="L557" s="79" t="s">
        <v>2651</v>
      </c>
      <c r="M557" s="406" t="s">
        <v>30</v>
      </c>
      <c r="N557" s="262">
        <v>43448</v>
      </c>
      <c r="O557" s="262">
        <v>43146</v>
      </c>
      <c r="P557" s="262">
        <v>43753</v>
      </c>
      <c r="Q557" s="121">
        <v>111707.82</v>
      </c>
      <c r="R557" s="80">
        <v>0.65</v>
      </c>
      <c r="S557" s="78" t="s">
        <v>279</v>
      </c>
      <c r="T557" s="78">
        <v>72610.080000000002</v>
      </c>
    </row>
    <row r="558" spans="2:20" ht="198.75" customHeight="1" x14ac:dyDescent="0.25">
      <c r="B558" s="596"/>
      <c r="C558" s="536"/>
      <c r="D558" s="540"/>
      <c r="E558" s="559"/>
      <c r="F558" s="310" t="s">
        <v>805</v>
      </c>
      <c r="G558" s="87" t="s">
        <v>707</v>
      </c>
      <c r="H558" s="79" t="s">
        <v>1996</v>
      </c>
      <c r="I558" s="450" t="s">
        <v>1997</v>
      </c>
      <c r="J558" s="158" t="s">
        <v>732</v>
      </c>
      <c r="K558" s="158" t="s">
        <v>733</v>
      </c>
      <c r="L558" s="79" t="s">
        <v>1998</v>
      </c>
      <c r="M558" s="406" t="s">
        <v>33</v>
      </c>
      <c r="N558" s="262">
        <v>43237</v>
      </c>
      <c r="O558" s="262">
        <v>43241</v>
      </c>
      <c r="P558" s="262">
        <v>43455</v>
      </c>
      <c r="Q558" s="121">
        <v>535293.21</v>
      </c>
      <c r="R558" s="80">
        <v>0.65</v>
      </c>
      <c r="S558" s="78" t="s">
        <v>279</v>
      </c>
      <c r="T558" s="78">
        <v>347940.59</v>
      </c>
    </row>
    <row r="559" spans="2:20" s="95" customFormat="1" ht="198.75" customHeight="1" x14ac:dyDescent="0.25">
      <c r="B559" s="596"/>
      <c r="C559" s="536"/>
      <c r="D559" s="540"/>
      <c r="E559" s="560"/>
      <c r="F559" s="165" t="s">
        <v>2652</v>
      </c>
      <c r="G559" s="87" t="s">
        <v>2653</v>
      </c>
      <c r="H559" s="79" t="s">
        <v>2654</v>
      </c>
      <c r="I559" s="450" t="s">
        <v>2655</v>
      </c>
      <c r="J559" s="158" t="s">
        <v>732</v>
      </c>
      <c r="K559" s="158" t="s">
        <v>733</v>
      </c>
      <c r="L559" s="79" t="s">
        <v>2656</v>
      </c>
      <c r="M559" s="406" t="s">
        <v>18</v>
      </c>
      <c r="N559" s="262">
        <v>43447</v>
      </c>
      <c r="O559" s="262">
        <v>42552</v>
      </c>
      <c r="P559" s="262">
        <v>44134</v>
      </c>
      <c r="Q559" s="121">
        <v>70300</v>
      </c>
      <c r="R559" s="80">
        <v>0.65</v>
      </c>
      <c r="S559" s="78" t="s">
        <v>279</v>
      </c>
      <c r="T559" s="78">
        <v>45695</v>
      </c>
    </row>
    <row r="560" spans="2:20" ht="198.75" customHeight="1" thickBot="1" x14ac:dyDescent="0.3">
      <c r="B560" s="596"/>
      <c r="C560" s="536"/>
      <c r="D560" s="540"/>
      <c r="E560" s="156" t="s">
        <v>1163</v>
      </c>
      <c r="F560" s="158" t="s">
        <v>1164</v>
      </c>
      <c r="G560" s="132" t="s">
        <v>350</v>
      </c>
      <c r="H560" s="79" t="s">
        <v>1166</v>
      </c>
      <c r="I560" s="450" t="s">
        <v>1168</v>
      </c>
      <c r="J560" s="158" t="s">
        <v>732</v>
      </c>
      <c r="K560" s="158" t="s">
        <v>733</v>
      </c>
      <c r="L560" s="79" t="s">
        <v>1165</v>
      </c>
      <c r="M560" s="408" t="s">
        <v>1167</v>
      </c>
      <c r="N560" s="263">
        <v>42895</v>
      </c>
      <c r="O560" s="263">
        <v>42887</v>
      </c>
      <c r="P560" s="263">
        <v>43830</v>
      </c>
      <c r="Q560" s="121">
        <v>87500</v>
      </c>
      <c r="R560" s="80">
        <v>0.8</v>
      </c>
      <c r="S560" s="78" t="s">
        <v>279</v>
      </c>
      <c r="T560" s="78">
        <v>70000</v>
      </c>
    </row>
    <row r="561" spans="2:20" ht="42.75" customHeight="1" thickBot="1" x14ac:dyDescent="0.3">
      <c r="B561" s="596"/>
      <c r="C561" s="536"/>
      <c r="D561" s="531"/>
      <c r="E561" s="534" t="s">
        <v>733</v>
      </c>
      <c r="F561" s="521"/>
      <c r="G561" s="521"/>
      <c r="H561" s="521"/>
      <c r="I561" s="521"/>
      <c r="J561" s="521"/>
      <c r="K561" s="148">
        <f>COUNTA(K530:K560)</f>
        <v>31</v>
      </c>
      <c r="L561" s="514"/>
      <c r="M561" s="515"/>
      <c r="N561" s="515"/>
      <c r="O561" s="515"/>
      <c r="P561" s="515"/>
      <c r="Q561" s="161">
        <f>SUM(Q530:Q560)</f>
        <v>6379971.1000000006</v>
      </c>
      <c r="R561" s="510"/>
      <c r="S561" s="511"/>
      <c r="T561" s="88">
        <f>SUM(T530:T560)</f>
        <v>4160106.2399999998</v>
      </c>
    </row>
    <row r="562" spans="2:20" ht="42.75" customHeight="1" thickBot="1" x14ac:dyDescent="0.3">
      <c r="B562" s="596"/>
      <c r="C562" s="597"/>
      <c r="D562" s="532" t="s">
        <v>1845</v>
      </c>
      <c r="E562" s="533"/>
      <c r="F562" s="533"/>
      <c r="G562" s="533"/>
      <c r="H562" s="533"/>
      <c r="I562" s="533"/>
      <c r="J562" s="533"/>
      <c r="K562" s="139">
        <f>K561+K529+K527</f>
        <v>71</v>
      </c>
      <c r="L562" s="512"/>
      <c r="M562" s="513"/>
      <c r="N562" s="513"/>
      <c r="O562" s="513"/>
      <c r="P562" s="513"/>
      <c r="Q562" s="159">
        <f>Q561+Q529+Q527</f>
        <v>52660744.030000001</v>
      </c>
      <c r="R562" s="508"/>
      <c r="S562" s="509"/>
      <c r="T562" s="77">
        <f>T561+T529+T527</f>
        <v>28201901.770000003</v>
      </c>
    </row>
    <row r="563" spans="2:20" ht="196.5" customHeight="1" x14ac:dyDescent="0.25">
      <c r="B563" s="596"/>
      <c r="C563" s="536"/>
      <c r="D563" s="604" t="s">
        <v>1846</v>
      </c>
      <c r="E563" s="564" t="s">
        <v>403</v>
      </c>
      <c r="F563" s="319" t="s">
        <v>404</v>
      </c>
      <c r="G563" s="342" t="s">
        <v>1224</v>
      </c>
      <c r="H563" s="112" t="s">
        <v>409</v>
      </c>
      <c r="I563" s="469" t="s">
        <v>401</v>
      </c>
      <c r="J563" s="152" t="s">
        <v>405</v>
      </c>
      <c r="K563" s="152" t="s">
        <v>407</v>
      </c>
      <c r="L563" s="112" t="s">
        <v>410</v>
      </c>
      <c r="M563" s="398" t="s">
        <v>375</v>
      </c>
      <c r="N563" s="428">
        <v>42471</v>
      </c>
      <c r="O563" s="428">
        <v>41640</v>
      </c>
      <c r="P563" s="428">
        <v>42369</v>
      </c>
      <c r="Q563" s="122">
        <v>3183433.34</v>
      </c>
      <c r="R563" s="54">
        <v>0.8</v>
      </c>
      <c r="S563" s="97" t="s">
        <v>371</v>
      </c>
      <c r="T563" s="97">
        <v>2546746.67</v>
      </c>
    </row>
    <row r="564" spans="2:20" ht="231" customHeight="1" x14ac:dyDescent="0.25">
      <c r="B564" s="596"/>
      <c r="C564" s="536"/>
      <c r="D564" s="540"/>
      <c r="E564" s="565"/>
      <c r="F564" s="314" t="s">
        <v>594</v>
      </c>
      <c r="G564" s="62" t="s">
        <v>1224</v>
      </c>
      <c r="H564" s="109" t="s">
        <v>412</v>
      </c>
      <c r="I564" s="470" t="s">
        <v>402</v>
      </c>
      <c r="J564" s="153" t="s">
        <v>405</v>
      </c>
      <c r="K564" s="153" t="s">
        <v>407</v>
      </c>
      <c r="L564" s="109" t="s">
        <v>411</v>
      </c>
      <c r="M564" s="399" t="s">
        <v>375</v>
      </c>
      <c r="N564" s="262">
        <v>42471</v>
      </c>
      <c r="O564" s="262">
        <v>41689</v>
      </c>
      <c r="P564" s="262">
        <v>42735</v>
      </c>
      <c r="Q564" s="118">
        <v>3122429.88</v>
      </c>
      <c r="R564" s="56">
        <v>0.8</v>
      </c>
      <c r="S564" s="58" t="s">
        <v>371</v>
      </c>
      <c r="T564" s="58">
        <v>2497943.9</v>
      </c>
    </row>
    <row r="565" spans="2:20" ht="231" customHeight="1" x14ac:dyDescent="0.25">
      <c r="B565" s="596"/>
      <c r="C565" s="536"/>
      <c r="D565" s="540"/>
      <c r="E565" s="566"/>
      <c r="F565" s="316" t="s">
        <v>2850</v>
      </c>
      <c r="G565" s="87" t="s">
        <v>1224</v>
      </c>
      <c r="H565" s="79" t="s">
        <v>2851</v>
      </c>
      <c r="I565" s="471" t="s">
        <v>2852</v>
      </c>
      <c r="J565" s="291" t="s">
        <v>405</v>
      </c>
      <c r="K565" s="291" t="s">
        <v>407</v>
      </c>
      <c r="L565" s="79" t="s">
        <v>2853</v>
      </c>
      <c r="M565" s="399" t="s">
        <v>375</v>
      </c>
      <c r="N565" s="262">
        <v>43560</v>
      </c>
      <c r="O565" s="262">
        <v>42370</v>
      </c>
      <c r="P565" s="262">
        <v>43830</v>
      </c>
      <c r="Q565" s="121">
        <v>3512694.6</v>
      </c>
      <c r="R565" s="68">
        <v>0.8</v>
      </c>
      <c r="S565" s="78" t="s">
        <v>371</v>
      </c>
      <c r="T565" s="78">
        <v>2810155.68</v>
      </c>
    </row>
    <row r="566" spans="2:20" ht="231" customHeight="1" thickBot="1" x14ac:dyDescent="0.3">
      <c r="B566" s="596"/>
      <c r="C566" s="536"/>
      <c r="D566" s="540"/>
      <c r="E566" s="567"/>
      <c r="F566" s="100" t="s">
        <v>2108</v>
      </c>
      <c r="G566" s="348" t="s">
        <v>1224</v>
      </c>
      <c r="H566" s="111" t="s">
        <v>2109</v>
      </c>
      <c r="I566" s="472" t="s">
        <v>2110</v>
      </c>
      <c r="J566" s="100" t="s">
        <v>405</v>
      </c>
      <c r="K566" s="100" t="s">
        <v>407</v>
      </c>
      <c r="L566" s="111" t="s">
        <v>2111</v>
      </c>
      <c r="M566" s="100" t="s">
        <v>375</v>
      </c>
      <c r="N566" s="263">
        <v>43332</v>
      </c>
      <c r="O566" s="263">
        <v>42370</v>
      </c>
      <c r="P566" s="263">
        <v>43465</v>
      </c>
      <c r="Q566" s="123">
        <v>8041886.21</v>
      </c>
      <c r="R566" s="104">
        <v>0.8</v>
      </c>
      <c r="S566" s="101" t="s">
        <v>371</v>
      </c>
      <c r="T566" s="101">
        <v>6433508.9699999997</v>
      </c>
    </row>
    <row r="567" spans="2:20" ht="42.75" customHeight="1" thickBot="1" x14ac:dyDescent="0.3">
      <c r="B567" s="596"/>
      <c r="C567" s="536"/>
      <c r="D567" s="540"/>
      <c r="E567" s="556" t="s">
        <v>407</v>
      </c>
      <c r="F567" s="557"/>
      <c r="G567" s="557"/>
      <c r="H567" s="557"/>
      <c r="I567" s="557"/>
      <c r="J567" s="557"/>
      <c r="K567" s="151">
        <f>COUNTA(K563:K566)</f>
        <v>4</v>
      </c>
      <c r="L567" s="543"/>
      <c r="M567" s="544"/>
      <c r="N567" s="544"/>
      <c r="O567" s="544"/>
      <c r="P567" s="544"/>
      <c r="Q567" s="162">
        <f>SUM(Q563:Q566)</f>
        <v>17860444.030000001</v>
      </c>
      <c r="R567" s="506"/>
      <c r="S567" s="507"/>
      <c r="T567" s="166">
        <f>SUM(T563:T566)</f>
        <v>14288355.219999999</v>
      </c>
    </row>
    <row r="568" spans="2:20" s="12" customFormat="1" ht="64.5" customHeight="1" x14ac:dyDescent="0.25">
      <c r="B568" s="596"/>
      <c r="C568" s="536"/>
      <c r="D568" s="540"/>
      <c r="E568" s="553" t="s">
        <v>1490</v>
      </c>
      <c r="F568" s="96" t="s">
        <v>1491</v>
      </c>
      <c r="G568" s="414" t="s">
        <v>2436</v>
      </c>
      <c r="H568" s="370" t="s">
        <v>1492</v>
      </c>
      <c r="I568" s="469" t="s">
        <v>1493</v>
      </c>
      <c r="J568" s="96" t="s">
        <v>405</v>
      </c>
      <c r="K568" s="152" t="s">
        <v>1494</v>
      </c>
      <c r="L568" s="112" t="s">
        <v>1492</v>
      </c>
      <c r="M568" s="398" t="s">
        <v>375</v>
      </c>
      <c r="N568" s="428">
        <v>43033</v>
      </c>
      <c r="O568" s="428">
        <v>42984</v>
      </c>
      <c r="P568" s="428">
        <v>43312</v>
      </c>
      <c r="Q568" s="122">
        <v>11375.64</v>
      </c>
      <c r="R568" s="98">
        <v>0.8</v>
      </c>
      <c r="S568" s="97" t="s">
        <v>371</v>
      </c>
      <c r="T568" s="97">
        <v>9100.51</v>
      </c>
    </row>
    <row r="569" spans="2:20" s="12" customFormat="1" ht="205.5" customHeight="1" x14ac:dyDescent="0.25">
      <c r="B569" s="596"/>
      <c r="C569" s="536"/>
      <c r="D569" s="540"/>
      <c r="E569" s="554"/>
      <c r="F569" s="134" t="s">
        <v>1491</v>
      </c>
      <c r="G569" s="415" t="s">
        <v>1279</v>
      </c>
      <c r="H569" s="371" t="s">
        <v>1492</v>
      </c>
      <c r="I569" s="470" t="s">
        <v>1872</v>
      </c>
      <c r="J569" s="134" t="s">
        <v>405</v>
      </c>
      <c r="K569" s="153" t="s">
        <v>1494</v>
      </c>
      <c r="L569" s="109" t="s">
        <v>1873</v>
      </c>
      <c r="M569" s="399" t="s">
        <v>375</v>
      </c>
      <c r="N569" s="262">
        <v>43166</v>
      </c>
      <c r="O569" s="262">
        <v>43132</v>
      </c>
      <c r="P569" s="262">
        <v>43496</v>
      </c>
      <c r="Q569" s="118">
        <v>11796.96</v>
      </c>
      <c r="R569" s="61">
        <v>0.8</v>
      </c>
      <c r="S569" s="58" t="s">
        <v>371</v>
      </c>
      <c r="T569" s="58">
        <v>9437.57</v>
      </c>
    </row>
    <row r="570" spans="2:20" s="12" customFormat="1" ht="205.5" customHeight="1" x14ac:dyDescent="0.25">
      <c r="B570" s="596"/>
      <c r="C570" s="536"/>
      <c r="D570" s="540"/>
      <c r="E570" s="554"/>
      <c r="F570" s="134" t="s">
        <v>1491</v>
      </c>
      <c r="G570" s="415" t="s">
        <v>2437</v>
      </c>
      <c r="H570" s="371" t="s">
        <v>1492</v>
      </c>
      <c r="I570" s="470" t="s">
        <v>1999</v>
      </c>
      <c r="J570" s="134" t="s">
        <v>405</v>
      </c>
      <c r="K570" s="153" t="s">
        <v>1494</v>
      </c>
      <c r="L570" s="109" t="s">
        <v>2000</v>
      </c>
      <c r="M570" s="399" t="s">
        <v>375</v>
      </c>
      <c r="N570" s="262">
        <v>43256</v>
      </c>
      <c r="O570" s="262">
        <v>43070</v>
      </c>
      <c r="P570" s="262">
        <v>43616</v>
      </c>
      <c r="Q570" s="118">
        <v>17694.599999999999</v>
      </c>
      <c r="R570" s="61">
        <v>0.8</v>
      </c>
      <c r="S570" s="58" t="s">
        <v>371</v>
      </c>
      <c r="T570" s="58">
        <v>14155.68</v>
      </c>
    </row>
    <row r="571" spans="2:20" s="12" customFormat="1" ht="205.5" customHeight="1" x14ac:dyDescent="0.25">
      <c r="B571" s="596"/>
      <c r="C571" s="536"/>
      <c r="D571" s="540"/>
      <c r="E571" s="554"/>
      <c r="F571" s="134" t="s">
        <v>1491</v>
      </c>
      <c r="G571" s="415" t="s">
        <v>2438</v>
      </c>
      <c r="H571" s="371" t="s">
        <v>1492</v>
      </c>
      <c r="I571" s="470" t="s">
        <v>2001</v>
      </c>
      <c r="J571" s="134" t="s">
        <v>405</v>
      </c>
      <c r="K571" s="153" t="s">
        <v>1494</v>
      </c>
      <c r="L571" s="109" t="s">
        <v>2002</v>
      </c>
      <c r="M571" s="399" t="s">
        <v>375</v>
      </c>
      <c r="N571" s="262">
        <v>43256</v>
      </c>
      <c r="O571" s="262">
        <v>43101</v>
      </c>
      <c r="P571" s="262">
        <v>43533</v>
      </c>
      <c r="Q571" s="118">
        <v>10952.66</v>
      </c>
      <c r="R571" s="61">
        <v>0.8</v>
      </c>
      <c r="S571" s="58" t="s">
        <v>371</v>
      </c>
      <c r="T571" s="58">
        <v>8762.1299999999992</v>
      </c>
    </row>
    <row r="572" spans="2:20" s="12" customFormat="1" ht="205.5" customHeight="1" x14ac:dyDescent="0.25">
      <c r="B572" s="596"/>
      <c r="C572" s="536"/>
      <c r="D572" s="540"/>
      <c r="E572" s="554"/>
      <c r="F572" s="134" t="s">
        <v>1491</v>
      </c>
      <c r="G572" s="415" t="s">
        <v>2439</v>
      </c>
      <c r="H572" s="371" t="s">
        <v>1492</v>
      </c>
      <c r="I572" s="470" t="s">
        <v>2003</v>
      </c>
      <c r="J572" s="134" t="s">
        <v>405</v>
      </c>
      <c r="K572" s="153" t="s">
        <v>1494</v>
      </c>
      <c r="L572" s="109" t="s">
        <v>2004</v>
      </c>
      <c r="M572" s="399" t="s">
        <v>375</v>
      </c>
      <c r="N572" s="262">
        <v>43256</v>
      </c>
      <c r="O572" s="262">
        <v>43397</v>
      </c>
      <c r="P572" s="262">
        <v>43769</v>
      </c>
      <c r="Q572" s="118">
        <v>10743.66</v>
      </c>
      <c r="R572" s="61">
        <v>0.8</v>
      </c>
      <c r="S572" s="58" t="s">
        <v>371</v>
      </c>
      <c r="T572" s="58">
        <v>8594.93</v>
      </c>
    </row>
    <row r="573" spans="2:20" s="12" customFormat="1" ht="205.5" customHeight="1" x14ac:dyDescent="0.25">
      <c r="B573" s="596"/>
      <c r="C573" s="536"/>
      <c r="D573" s="540"/>
      <c r="E573" s="554"/>
      <c r="F573" s="134" t="s">
        <v>1491</v>
      </c>
      <c r="G573" s="415" t="s">
        <v>2440</v>
      </c>
      <c r="H573" s="371" t="s">
        <v>1492</v>
      </c>
      <c r="I573" s="470" t="s">
        <v>2005</v>
      </c>
      <c r="J573" s="134" t="s">
        <v>405</v>
      </c>
      <c r="K573" s="153" t="s">
        <v>1494</v>
      </c>
      <c r="L573" s="109" t="s">
        <v>2006</v>
      </c>
      <c r="M573" s="399" t="s">
        <v>375</v>
      </c>
      <c r="N573" s="262">
        <v>43256</v>
      </c>
      <c r="O573" s="262">
        <v>43255</v>
      </c>
      <c r="P573" s="262">
        <v>43769</v>
      </c>
      <c r="Q573" s="118">
        <v>16642.14</v>
      </c>
      <c r="R573" s="61">
        <v>0.8</v>
      </c>
      <c r="S573" s="58" t="s">
        <v>371</v>
      </c>
      <c r="T573" s="58">
        <v>13313.71</v>
      </c>
    </row>
    <row r="574" spans="2:20" s="12" customFormat="1" ht="205.5" customHeight="1" x14ac:dyDescent="0.25">
      <c r="B574" s="596"/>
      <c r="C574" s="536"/>
      <c r="D574" s="540"/>
      <c r="E574" s="554"/>
      <c r="F574" s="134" t="s">
        <v>1491</v>
      </c>
      <c r="G574" s="415" t="s">
        <v>2421</v>
      </c>
      <c r="H574" s="371" t="s">
        <v>1492</v>
      </c>
      <c r="I574" s="470" t="s">
        <v>2007</v>
      </c>
      <c r="J574" s="134" t="s">
        <v>405</v>
      </c>
      <c r="K574" s="153" t="s">
        <v>1494</v>
      </c>
      <c r="L574" s="109" t="s">
        <v>2008</v>
      </c>
      <c r="M574" s="399" t="s">
        <v>375</v>
      </c>
      <c r="N574" s="262">
        <v>43256</v>
      </c>
      <c r="O574" s="262">
        <v>43102</v>
      </c>
      <c r="P574" s="262">
        <v>43646</v>
      </c>
      <c r="Q574" s="118">
        <v>47187.839999999997</v>
      </c>
      <c r="R574" s="61">
        <v>0.8</v>
      </c>
      <c r="S574" s="58" t="s">
        <v>371</v>
      </c>
      <c r="T574" s="58">
        <v>37750.269999999997</v>
      </c>
    </row>
    <row r="575" spans="2:20" s="12" customFormat="1" ht="205.5" customHeight="1" x14ac:dyDescent="0.25">
      <c r="B575" s="596"/>
      <c r="C575" s="536"/>
      <c r="D575" s="540"/>
      <c r="E575" s="554"/>
      <c r="F575" s="134" t="s">
        <v>1491</v>
      </c>
      <c r="G575" s="415" t="s">
        <v>2441</v>
      </c>
      <c r="H575" s="371" t="s">
        <v>1492</v>
      </c>
      <c r="I575" s="470" t="s">
        <v>2009</v>
      </c>
      <c r="J575" s="134" t="s">
        <v>405</v>
      </c>
      <c r="K575" s="153" t="s">
        <v>1494</v>
      </c>
      <c r="L575" s="109" t="s">
        <v>2010</v>
      </c>
      <c r="M575" s="399" t="s">
        <v>375</v>
      </c>
      <c r="N575" s="262">
        <v>43256</v>
      </c>
      <c r="O575" s="262">
        <v>43101</v>
      </c>
      <c r="P575" s="262">
        <v>43374</v>
      </c>
      <c r="Q575" s="118">
        <v>11796.96</v>
      </c>
      <c r="R575" s="61">
        <v>0.8</v>
      </c>
      <c r="S575" s="58" t="s">
        <v>371</v>
      </c>
      <c r="T575" s="58">
        <v>9437.57</v>
      </c>
    </row>
    <row r="576" spans="2:20" s="12" customFormat="1" ht="205.5" customHeight="1" x14ac:dyDescent="0.25">
      <c r="B576" s="596"/>
      <c r="C576" s="536"/>
      <c r="D576" s="540"/>
      <c r="E576" s="554"/>
      <c r="F576" s="134" t="s">
        <v>1491</v>
      </c>
      <c r="G576" s="415" t="s">
        <v>2442</v>
      </c>
      <c r="H576" s="371" t="s">
        <v>1492</v>
      </c>
      <c r="I576" s="470" t="s">
        <v>2011</v>
      </c>
      <c r="J576" s="134" t="s">
        <v>405</v>
      </c>
      <c r="K576" s="153" t="s">
        <v>1494</v>
      </c>
      <c r="L576" s="109" t="s">
        <v>2012</v>
      </c>
      <c r="M576" s="399" t="s">
        <v>375</v>
      </c>
      <c r="N576" s="262">
        <v>43256</v>
      </c>
      <c r="O576" s="262">
        <v>43191</v>
      </c>
      <c r="P576" s="262">
        <v>43738</v>
      </c>
      <c r="Q576" s="118">
        <v>24135.9</v>
      </c>
      <c r="R576" s="61">
        <v>0.8</v>
      </c>
      <c r="S576" s="58" t="s">
        <v>371</v>
      </c>
      <c r="T576" s="58">
        <v>19308.72</v>
      </c>
    </row>
    <row r="577" spans="2:20" s="12" customFormat="1" ht="205.5" customHeight="1" x14ac:dyDescent="0.25">
      <c r="B577" s="596"/>
      <c r="C577" s="536"/>
      <c r="D577" s="540"/>
      <c r="E577" s="554"/>
      <c r="F577" s="134" t="s">
        <v>1491</v>
      </c>
      <c r="G577" s="416" t="s">
        <v>2443</v>
      </c>
      <c r="H577" s="372" t="s">
        <v>1492</v>
      </c>
      <c r="I577" s="471" t="s">
        <v>2013</v>
      </c>
      <c r="J577" s="287" t="s">
        <v>405</v>
      </c>
      <c r="K577" s="291" t="s">
        <v>1494</v>
      </c>
      <c r="L577" s="79" t="s">
        <v>2014</v>
      </c>
      <c r="M577" s="399" t="s">
        <v>375</v>
      </c>
      <c r="N577" s="262">
        <v>43256</v>
      </c>
      <c r="O577" s="262">
        <v>43592</v>
      </c>
      <c r="P577" s="262">
        <v>43799</v>
      </c>
      <c r="Q577" s="121">
        <v>2317.2600000000002</v>
      </c>
      <c r="R577" s="80">
        <v>0.8</v>
      </c>
      <c r="S577" s="78" t="s">
        <v>371</v>
      </c>
      <c r="T577" s="78">
        <v>1853.81</v>
      </c>
    </row>
    <row r="578" spans="2:20" s="12" customFormat="1" ht="205.5" customHeight="1" x14ac:dyDescent="0.25">
      <c r="B578" s="596"/>
      <c r="C578" s="536"/>
      <c r="D578" s="540"/>
      <c r="E578" s="554"/>
      <c r="F578" s="134" t="s">
        <v>2854</v>
      </c>
      <c r="G578" s="415" t="s">
        <v>2855</v>
      </c>
      <c r="H578" s="371" t="s">
        <v>1492</v>
      </c>
      <c r="I578" s="470" t="s">
        <v>2860</v>
      </c>
      <c r="J578" s="134" t="s">
        <v>405</v>
      </c>
      <c r="K578" s="290" t="s">
        <v>1494</v>
      </c>
      <c r="L578" s="109" t="s">
        <v>2861</v>
      </c>
      <c r="M578" s="399" t="s">
        <v>375</v>
      </c>
      <c r="N578" s="262">
        <v>43563</v>
      </c>
      <c r="O578" s="262">
        <v>43467</v>
      </c>
      <c r="P578" s="262">
        <v>43890</v>
      </c>
      <c r="Q578" s="58">
        <v>19300.5</v>
      </c>
      <c r="R578" s="61">
        <v>0.8</v>
      </c>
      <c r="S578" s="58" t="s">
        <v>371</v>
      </c>
      <c r="T578" s="58">
        <v>15440.4</v>
      </c>
    </row>
    <row r="579" spans="2:20" s="12" customFormat="1" ht="205.5" customHeight="1" x14ac:dyDescent="0.25">
      <c r="B579" s="596"/>
      <c r="C579" s="536"/>
      <c r="D579" s="540"/>
      <c r="E579" s="554"/>
      <c r="F579" s="134" t="s">
        <v>2854</v>
      </c>
      <c r="G579" s="415" t="s">
        <v>2970</v>
      </c>
      <c r="H579" s="371" t="s">
        <v>1492</v>
      </c>
      <c r="I579" s="470" t="s">
        <v>2972</v>
      </c>
      <c r="J579" s="134" t="s">
        <v>405</v>
      </c>
      <c r="K579" s="460" t="s">
        <v>1494</v>
      </c>
      <c r="L579" s="109" t="s">
        <v>2975</v>
      </c>
      <c r="M579" s="460" t="s">
        <v>375</v>
      </c>
      <c r="N579" s="262">
        <v>43599</v>
      </c>
      <c r="O579" s="262">
        <v>43388</v>
      </c>
      <c r="P579" s="262">
        <v>43826</v>
      </c>
      <c r="Q579" s="58">
        <v>15440.4</v>
      </c>
      <c r="R579" s="61">
        <v>0.8</v>
      </c>
      <c r="S579" s="58" t="s">
        <v>371</v>
      </c>
      <c r="T579" s="58">
        <v>12352.32</v>
      </c>
    </row>
    <row r="580" spans="2:20" s="12" customFormat="1" ht="205.5" customHeight="1" x14ac:dyDescent="0.25">
      <c r="B580" s="596"/>
      <c r="C580" s="536"/>
      <c r="D580" s="540"/>
      <c r="E580" s="554"/>
      <c r="F580" s="134" t="s">
        <v>2854</v>
      </c>
      <c r="G580" s="415" t="s">
        <v>3001</v>
      </c>
      <c r="H580" s="371" t="s">
        <v>1492</v>
      </c>
      <c r="I580" s="470" t="s">
        <v>2973</v>
      </c>
      <c r="J580" s="134" t="s">
        <v>405</v>
      </c>
      <c r="K580" s="460" t="s">
        <v>1494</v>
      </c>
      <c r="L580" s="109" t="s">
        <v>2976</v>
      </c>
      <c r="M580" s="460" t="s">
        <v>375</v>
      </c>
      <c r="N580" s="262">
        <v>43591</v>
      </c>
      <c r="O580" s="262">
        <v>43405</v>
      </c>
      <c r="P580" s="262">
        <v>43945</v>
      </c>
      <c r="Q580" s="58">
        <v>24661.75</v>
      </c>
      <c r="R580" s="61">
        <v>0.8</v>
      </c>
      <c r="S580" s="58" t="s">
        <v>371</v>
      </c>
      <c r="T580" s="58">
        <v>19729.400000000001</v>
      </c>
    </row>
    <row r="581" spans="2:20" s="12" customFormat="1" ht="205.5" customHeight="1" x14ac:dyDescent="0.25">
      <c r="B581" s="596"/>
      <c r="C581" s="536"/>
      <c r="D581" s="540"/>
      <c r="E581" s="554"/>
      <c r="F581" s="134" t="s">
        <v>2854</v>
      </c>
      <c r="G581" s="415" t="s">
        <v>2717</v>
      </c>
      <c r="H581" s="371" t="s">
        <v>1492</v>
      </c>
      <c r="I581" s="470" t="s">
        <v>2974</v>
      </c>
      <c r="J581" s="134" t="s">
        <v>405</v>
      </c>
      <c r="K581" s="460" t="s">
        <v>1494</v>
      </c>
      <c r="L581" s="109" t="s">
        <v>2977</v>
      </c>
      <c r="M581" s="460" t="s">
        <v>375</v>
      </c>
      <c r="N581" s="262">
        <v>43599</v>
      </c>
      <c r="O581" s="262">
        <v>43497</v>
      </c>
      <c r="P581" s="262">
        <v>44162</v>
      </c>
      <c r="Q581" s="58">
        <v>11329.76</v>
      </c>
      <c r="R581" s="61">
        <v>0.8</v>
      </c>
      <c r="S581" s="58" t="s">
        <v>371</v>
      </c>
      <c r="T581" s="58">
        <v>9063.81</v>
      </c>
    </row>
    <row r="582" spans="2:20" s="12" customFormat="1" ht="205.5" customHeight="1" x14ac:dyDescent="0.25">
      <c r="B582" s="596"/>
      <c r="C582" s="536"/>
      <c r="D582" s="540"/>
      <c r="E582" s="554"/>
      <c r="F582" s="134" t="s">
        <v>2854</v>
      </c>
      <c r="G582" s="415" t="s">
        <v>2856</v>
      </c>
      <c r="H582" s="371" t="s">
        <v>1492</v>
      </c>
      <c r="I582" s="470" t="s">
        <v>2862</v>
      </c>
      <c r="J582" s="134" t="s">
        <v>405</v>
      </c>
      <c r="K582" s="290" t="s">
        <v>1494</v>
      </c>
      <c r="L582" s="109" t="s">
        <v>2863</v>
      </c>
      <c r="M582" s="399" t="s">
        <v>375</v>
      </c>
      <c r="N582" s="262">
        <v>43565</v>
      </c>
      <c r="O582" s="262">
        <v>43405</v>
      </c>
      <c r="P582" s="262">
        <v>43951</v>
      </c>
      <c r="Q582" s="58">
        <v>3797.1</v>
      </c>
      <c r="R582" s="61">
        <v>0.8</v>
      </c>
      <c r="S582" s="58" t="s">
        <v>371</v>
      </c>
      <c r="T582" s="58">
        <v>3037.68</v>
      </c>
    </row>
    <row r="583" spans="2:20" s="12" customFormat="1" ht="205.5" customHeight="1" x14ac:dyDescent="0.25">
      <c r="B583" s="596"/>
      <c r="C583" s="536"/>
      <c r="D583" s="540"/>
      <c r="E583" s="554"/>
      <c r="F583" s="134" t="s">
        <v>2854</v>
      </c>
      <c r="G583" s="415" t="s">
        <v>2857</v>
      </c>
      <c r="H583" s="371" t="s">
        <v>1492</v>
      </c>
      <c r="I583" s="470" t="s">
        <v>2864</v>
      </c>
      <c r="J583" s="134" t="s">
        <v>405</v>
      </c>
      <c r="K583" s="290" t="s">
        <v>1494</v>
      </c>
      <c r="L583" s="109" t="s">
        <v>2865</v>
      </c>
      <c r="M583" s="399" t="s">
        <v>375</v>
      </c>
      <c r="N583" s="262">
        <v>43563</v>
      </c>
      <c r="O583" s="262">
        <v>43647</v>
      </c>
      <c r="P583" s="262">
        <v>44197</v>
      </c>
      <c r="Q583" s="58">
        <v>9690.36</v>
      </c>
      <c r="R583" s="61">
        <v>0.8</v>
      </c>
      <c r="S583" s="58" t="s">
        <v>371</v>
      </c>
      <c r="T583" s="58">
        <v>7752.29</v>
      </c>
    </row>
    <row r="584" spans="2:20" s="12" customFormat="1" ht="205.5" customHeight="1" x14ac:dyDescent="0.25">
      <c r="B584" s="596"/>
      <c r="C584" s="536"/>
      <c r="D584" s="540"/>
      <c r="E584" s="554"/>
      <c r="F584" s="134" t="s">
        <v>2854</v>
      </c>
      <c r="G584" s="415" t="s">
        <v>2858</v>
      </c>
      <c r="H584" s="371" t="s">
        <v>1492</v>
      </c>
      <c r="I584" s="470" t="s">
        <v>2866</v>
      </c>
      <c r="J584" s="134" t="s">
        <v>405</v>
      </c>
      <c r="K584" s="290" t="s">
        <v>1494</v>
      </c>
      <c r="L584" s="109" t="s">
        <v>2867</v>
      </c>
      <c r="M584" s="399" t="s">
        <v>375</v>
      </c>
      <c r="N584" s="262">
        <v>43558</v>
      </c>
      <c r="O584" s="262">
        <v>43586</v>
      </c>
      <c r="P584" s="262">
        <v>43982</v>
      </c>
      <c r="Q584" s="58">
        <v>4932.3500000000004</v>
      </c>
      <c r="R584" s="61">
        <v>0.8</v>
      </c>
      <c r="S584" s="58" t="s">
        <v>371</v>
      </c>
      <c r="T584" s="58">
        <v>3945.88</v>
      </c>
    </row>
    <row r="585" spans="2:20" s="12" customFormat="1" ht="205.5" customHeight="1" thickBot="1" x14ac:dyDescent="0.3">
      <c r="B585" s="596"/>
      <c r="C585" s="536"/>
      <c r="D585" s="540"/>
      <c r="E585" s="555"/>
      <c r="F585" s="108" t="s">
        <v>2854</v>
      </c>
      <c r="G585" s="417" t="s">
        <v>2859</v>
      </c>
      <c r="H585" s="373" t="s">
        <v>1492</v>
      </c>
      <c r="I585" s="472" t="s">
        <v>2868</v>
      </c>
      <c r="J585" s="108" t="s">
        <v>405</v>
      </c>
      <c r="K585" s="100" t="s">
        <v>1494</v>
      </c>
      <c r="L585" s="111" t="s">
        <v>2869</v>
      </c>
      <c r="M585" s="100" t="s">
        <v>375</v>
      </c>
      <c r="N585" s="263">
        <v>43559</v>
      </c>
      <c r="O585" s="263">
        <v>43467</v>
      </c>
      <c r="P585" s="263">
        <v>44013</v>
      </c>
      <c r="Q585" s="101">
        <v>8792.4500000000007</v>
      </c>
      <c r="R585" s="102">
        <v>0.8</v>
      </c>
      <c r="S585" s="101" t="s">
        <v>371</v>
      </c>
      <c r="T585" s="101">
        <v>7033.96</v>
      </c>
    </row>
    <row r="586" spans="2:20" ht="73.5" customHeight="1" thickBot="1" x14ac:dyDescent="0.3">
      <c r="B586" s="596"/>
      <c r="C586" s="536"/>
      <c r="D586" s="540"/>
      <c r="E586" s="556" t="s">
        <v>1494</v>
      </c>
      <c r="F586" s="557"/>
      <c r="G586" s="557"/>
      <c r="H586" s="557"/>
      <c r="I586" s="557"/>
      <c r="J586" s="557"/>
      <c r="K586" s="151">
        <f>COUNTA(K568:K585)</f>
        <v>18</v>
      </c>
      <c r="L586" s="546"/>
      <c r="M586" s="546"/>
      <c r="N586" s="546"/>
      <c r="O586" s="546"/>
      <c r="P586" s="543"/>
      <c r="Q586" s="162">
        <f>SUM(Q568:Q585)</f>
        <v>262588.28999999998</v>
      </c>
      <c r="R586" s="545"/>
      <c r="S586" s="545"/>
      <c r="T586" s="166">
        <f>SUM(T568:T585)</f>
        <v>210070.63999999998</v>
      </c>
    </row>
    <row r="587" spans="2:20" ht="153.75" customHeight="1" x14ac:dyDescent="0.25">
      <c r="B587" s="596"/>
      <c r="C587" s="536"/>
      <c r="D587" s="540"/>
      <c r="E587" s="561" t="s">
        <v>408</v>
      </c>
      <c r="F587" s="315" t="s">
        <v>376</v>
      </c>
      <c r="G587" s="347" t="s">
        <v>1224</v>
      </c>
      <c r="H587" s="84" t="s">
        <v>372</v>
      </c>
      <c r="I587" s="449" t="s">
        <v>373</v>
      </c>
      <c r="J587" s="157" t="s">
        <v>405</v>
      </c>
      <c r="K587" s="157" t="s">
        <v>406</v>
      </c>
      <c r="L587" s="84" t="s">
        <v>374</v>
      </c>
      <c r="M587" s="398" t="s">
        <v>375</v>
      </c>
      <c r="N587" s="428">
        <v>42452</v>
      </c>
      <c r="O587" s="428">
        <v>42009</v>
      </c>
      <c r="P587" s="428">
        <v>42724</v>
      </c>
      <c r="Q587" s="124">
        <v>1843000</v>
      </c>
      <c r="R587" s="75">
        <v>0.8</v>
      </c>
      <c r="S587" s="83" t="s">
        <v>371</v>
      </c>
      <c r="T587" s="83">
        <v>1474400</v>
      </c>
    </row>
    <row r="588" spans="2:20" ht="225.75" customHeight="1" x14ac:dyDescent="0.25">
      <c r="B588" s="596"/>
      <c r="C588" s="536"/>
      <c r="D588" s="540"/>
      <c r="E588" s="562"/>
      <c r="F588" s="314" t="s">
        <v>1125</v>
      </c>
      <c r="G588" s="62" t="s">
        <v>2589</v>
      </c>
      <c r="H588" s="109" t="s">
        <v>1132</v>
      </c>
      <c r="I588" s="447" t="s">
        <v>1126</v>
      </c>
      <c r="J588" s="153" t="s">
        <v>405</v>
      </c>
      <c r="K588" s="153" t="s">
        <v>406</v>
      </c>
      <c r="L588" s="109" t="s">
        <v>1169</v>
      </c>
      <c r="M588" s="399" t="s">
        <v>375</v>
      </c>
      <c r="N588" s="262">
        <v>42881</v>
      </c>
      <c r="O588" s="262">
        <v>42933</v>
      </c>
      <c r="P588" s="262">
        <v>43300</v>
      </c>
      <c r="Q588" s="118">
        <v>52474.97</v>
      </c>
      <c r="R588" s="56">
        <v>0.8</v>
      </c>
      <c r="S588" s="58" t="s">
        <v>371</v>
      </c>
      <c r="T588" s="58">
        <v>41979.98</v>
      </c>
    </row>
    <row r="589" spans="2:20" ht="208.5" customHeight="1" x14ac:dyDescent="0.25">
      <c r="B589" s="596"/>
      <c r="C589" s="536"/>
      <c r="D589" s="540"/>
      <c r="E589" s="562"/>
      <c r="F589" s="314" t="s">
        <v>1125</v>
      </c>
      <c r="G589" s="62" t="s">
        <v>2444</v>
      </c>
      <c r="H589" s="109" t="s">
        <v>1132</v>
      </c>
      <c r="I589" s="447" t="s">
        <v>1343</v>
      </c>
      <c r="J589" s="153" t="s">
        <v>405</v>
      </c>
      <c r="K589" s="153" t="s">
        <v>406</v>
      </c>
      <c r="L589" s="109" t="s">
        <v>1366</v>
      </c>
      <c r="M589" s="399" t="s">
        <v>375</v>
      </c>
      <c r="N589" s="262">
        <v>42921</v>
      </c>
      <c r="O589" s="262">
        <v>43003</v>
      </c>
      <c r="P589" s="262">
        <v>43270</v>
      </c>
      <c r="Q589" s="118">
        <v>91763.199999999997</v>
      </c>
      <c r="R589" s="56">
        <v>0.8</v>
      </c>
      <c r="S589" s="58" t="s">
        <v>371</v>
      </c>
      <c r="T589" s="58">
        <v>73410.559999999998</v>
      </c>
    </row>
    <row r="590" spans="2:20" s="46" customFormat="1" ht="216" customHeight="1" x14ac:dyDescent="0.25">
      <c r="B590" s="596"/>
      <c r="C590" s="536"/>
      <c r="D590" s="540"/>
      <c r="E590" s="562"/>
      <c r="F590" s="314" t="s">
        <v>1125</v>
      </c>
      <c r="G590" s="62" t="s">
        <v>2445</v>
      </c>
      <c r="H590" s="109" t="s">
        <v>1132</v>
      </c>
      <c r="I590" s="447" t="s">
        <v>1487</v>
      </c>
      <c r="J590" s="153" t="s">
        <v>405</v>
      </c>
      <c r="K590" s="153" t="s">
        <v>406</v>
      </c>
      <c r="L590" s="109" t="s">
        <v>1488</v>
      </c>
      <c r="M590" s="399" t="s">
        <v>375</v>
      </c>
      <c r="N590" s="262">
        <v>43007</v>
      </c>
      <c r="O590" s="262">
        <v>43052</v>
      </c>
      <c r="P590" s="262">
        <v>43371</v>
      </c>
      <c r="Q590" s="118">
        <v>108570.01</v>
      </c>
      <c r="R590" s="61">
        <v>0.8</v>
      </c>
      <c r="S590" s="58" t="s">
        <v>371</v>
      </c>
      <c r="T590" s="58">
        <v>86856.01</v>
      </c>
    </row>
    <row r="591" spans="2:20" ht="213" customHeight="1" x14ac:dyDescent="0.25">
      <c r="B591" s="596"/>
      <c r="C591" s="536"/>
      <c r="D591" s="540"/>
      <c r="E591" s="562"/>
      <c r="F591" s="314" t="s">
        <v>1125</v>
      </c>
      <c r="G591" s="62" t="s">
        <v>1204</v>
      </c>
      <c r="H591" s="109" t="s">
        <v>1132</v>
      </c>
      <c r="I591" s="447" t="s">
        <v>1177</v>
      </c>
      <c r="J591" s="153" t="s">
        <v>405</v>
      </c>
      <c r="K591" s="153" t="s">
        <v>406</v>
      </c>
      <c r="L591" s="109" t="s">
        <v>1367</v>
      </c>
      <c r="M591" s="399" t="s">
        <v>375</v>
      </c>
      <c r="N591" s="262">
        <v>42900</v>
      </c>
      <c r="O591" s="262">
        <v>43005</v>
      </c>
      <c r="P591" s="262">
        <v>43370</v>
      </c>
      <c r="Q591" s="118">
        <v>105600</v>
      </c>
      <c r="R591" s="56">
        <v>0.80000007622681824</v>
      </c>
      <c r="S591" s="58" t="s">
        <v>371</v>
      </c>
      <c r="T591" s="58">
        <v>84480</v>
      </c>
    </row>
    <row r="592" spans="2:20" ht="213" customHeight="1" x14ac:dyDescent="0.25">
      <c r="B592" s="596"/>
      <c r="C592" s="536"/>
      <c r="D592" s="540"/>
      <c r="E592" s="562"/>
      <c r="F592" s="314" t="s">
        <v>1125</v>
      </c>
      <c r="G592" s="62" t="s">
        <v>1199</v>
      </c>
      <c r="H592" s="109" t="s">
        <v>1132</v>
      </c>
      <c r="I592" s="447" t="s">
        <v>1127</v>
      </c>
      <c r="J592" s="153" t="s">
        <v>405</v>
      </c>
      <c r="K592" s="153" t="s">
        <v>406</v>
      </c>
      <c r="L592" s="109" t="s">
        <v>1170</v>
      </c>
      <c r="M592" s="399" t="s">
        <v>375</v>
      </c>
      <c r="N592" s="262">
        <v>42933</v>
      </c>
      <c r="O592" s="262">
        <v>43024</v>
      </c>
      <c r="P592" s="262">
        <v>43274</v>
      </c>
      <c r="Q592" s="118">
        <v>15840</v>
      </c>
      <c r="R592" s="56">
        <v>0.8</v>
      </c>
      <c r="S592" s="58" t="s">
        <v>371</v>
      </c>
      <c r="T592" s="58">
        <v>12672</v>
      </c>
    </row>
    <row r="593" spans="2:20" ht="213" customHeight="1" x14ac:dyDescent="0.25">
      <c r="B593" s="596"/>
      <c r="C593" s="536"/>
      <c r="D593" s="540"/>
      <c r="E593" s="562"/>
      <c r="F593" s="314" t="s">
        <v>1125</v>
      </c>
      <c r="G593" s="62" t="s">
        <v>2590</v>
      </c>
      <c r="H593" s="109" t="s">
        <v>1132</v>
      </c>
      <c r="I593" s="447" t="s">
        <v>1186</v>
      </c>
      <c r="J593" s="153" t="s">
        <v>405</v>
      </c>
      <c r="K593" s="153" t="s">
        <v>406</v>
      </c>
      <c r="L593" s="109" t="s">
        <v>1187</v>
      </c>
      <c r="M593" s="399" t="s">
        <v>375</v>
      </c>
      <c r="N593" s="262">
        <v>42898</v>
      </c>
      <c r="O593" s="262">
        <v>42996</v>
      </c>
      <c r="P593" s="262">
        <v>43371</v>
      </c>
      <c r="Q593" s="118">
        <v>105600</v>
      </c>
      <c r="R593" s="56">
        <v>0.8</v>
      </c>
      <c r="S593" s="58" t="s">
        <v>371</v>
      </c>
      <c r="T593" s="58">
        <v>84480</v>
      </c>
    </row>
    <row r="594" spans="2:20" ht="213" customHeight="1" x14ac:dyDescent="0.25">
      <c r="B594" s="596"/>
      <c r="C594" s="536"/>
      <c r="D594" s="540"/>
      <c r="E594" s="562"/>
      <c r="F594" s="314" t="s">
        <v>1125</v>
      </c>
      <c r="G594" s="62" t="s">
        <v>2591</v>
      </c>
      <c r="H594" s="109" t="s">
        <v>1132</v>
      </c>
      <c r="I594" s="447" t="s">
        <v>1182</v>
      </c>
      <c r="J594" s="153" t="s">
        <v>405</v>
      </c>
      <c r="K594" s="153" t="s">
        <v>406</v>
      </c>
      <c r="L594" s="109" t="s">
        <v>1183</v>
      </c>
      <c r="M594" s="399" t="s">
        <v>375</v>
      </c>
      <c r="N594" s="262">
        <v>43433</v>
      </c>
      <c r="O594" s="262">
        <v>43019</v>
      </c>
      <c r="P594" s="262">
        <v>43372</v>
      </c>
      <c r="Q594" s="118">
        <v>57740.1</v>
      </c>
      <c r="R594" s="56">
        <v>0.8</v>
      </c>
      <c r="S594" s="58" t="s">
        <v>371</v>
      </c>
      <c r="T594" s="58">
        <v>46192.08</v>
      </c>
    </row>
    <row r="595" spans="2:20" ht="221.25" customHeight="1" x14ac:dyDescent="0.25">
      <c r="B595" s="596"/>
      <c r="C595" s="536"/>
      <c r="D595" s="540"/>
      <c r="E595" s="562"/>
      <c r="F595" s="314" t="s">
        <v>1125</v>
      </c>
      <c r="G595" s="62" t="s">
        <v>1200</v>
      </c>
      <c r="H595" s="109" t="s">
        <v>1132</v>
      </c>
      <c r="I595" s="447" t="s">
        <v>1128</v>
      </c>
      <c r="J595" s="153" t="s">
        <v>405</v>
      </c>
      <c r="K595" s="153" t="s">
        <v>406</v>
      </c>
      <c r="L595" s="109" t="s">
        <v>1171</v>
      </c>
      <c r="M595" s="399" t="s">
        <v>375</v>
      </c>
      <c r="N595" s="262">
        <v>42881</v>
      </c>
      <c r="O595" s="262">
        <v>43075</v>
      </c>
      <c r="P595" s="262">
        <v>43371</v>
      </c>
      <c r="Q595" s="118">
        <v>70798.64</v>
      </c>
      <c r="R595" s="56">
        <v>0.8</v>
      </c>
      <c r="S595" s="58" t="s">
        <v>371</v>
      </c>
      <c r="T595" s="58">
        <v>56638.91</v>
      </c>
    </row>
    <row r="596" spans="2:20" ht="221.25" customHeight="1" x14ac:dyDescent="0.25">
      <c r="B596" s="596"/>
      <c r="C596" s="536"/>
      <c r="D596" s="540"/>
      <c r="E596" s="562"/>
      <c r="F596" s="314" t="s">
        <v>1125</v>
      </c>
      <c r="G596" s="62" t="s">
        <v>1205</v>
      </c>
      <c r="H596" s="109" t="s">
        <v>1132</v>
      </c>
      <c r="I596" s="447" t="s">
        <v>1178</v>
      </c>
      <c r="J596" s="153" t="s">
        <v>405</v>
      </c>
      <c r="K596" s="153" t="s">
        <v>406</v>
      </c>
      <c r="L596" s="109" t="s">
        <v>1179</v>
      </c>
      <c r="M596" s="399" t="s">
        <v>33</v>
      </c>
      <c r="N596" s="262">
        <v>42906</v>
      </c>
      <c r="O596" s="262">
        <v>42990</v>
      </c>
      <c r="P596" s="262">
        <v>43370</v>
      </c>
      <c r="Q596" s="118">
        <v>120780</v>
      </c>
      <c r="R596" s="56">
        <v>0.80000007622681824</v>
      </c>
      <c r="S596" s="58" t="s">
        <v>371</v>
      </c>
      <c r="T596" s="58">
        <v>96624</v>
      </c>
    </row>
    <row r="597" spans="2:20" ht="221.25" customHeight="1" x14ac:dyDescent="0.25">
      <c r="B597" s="596"/>
      <c r="C597" s="536"/>
      <c r="D597" s="540"/>
      <c r="E597" s="562"/>
      <c r="F597" s="314" t="s">
        <v>1125</v>
      </c>
      <c r="G597" s="62" t="s">
        <v>1201</v>
      </c>
      <c r="H597" s="109" t="s">
        <v>1132</v>
      </c>
      <c r="I597" s="447" t="s">
        <v>1129</v>
      </c>
      <c r="J597" s="153" t="s">
        <v>405</v>
      </c>
      <c r="K597" s="153" t="s">
        <v>406</v>
      </c>
      <c r="L597" s="109" t="s">
        <v>1172</v>
      </c>
      <c r="M597" s="399" t="s">
        <v>25</v>
      </c>
      <c r="N597" s="262">
        <v>43549</v>
      </c>
      <c r="O597" s="262">
        <v>43011</v>
      </c>
      <c r="P597" s="262">
        <v>43372</v>
      </c>
      <c r="Q597" s="118">
        <v>9900.01</v>
      </c>
      <c r="R597" s="56">
        <v>0.8</v>
      </c>
      <c r="S597" s="58" t="s">
        <v>371</v>
      </c>
      <c r="T597" s="58">
        <v>7920.01</v>
      </c>
    </row>
    <row r="598" spans="2:20" ht="221.25" customHeight="1" x14ac:dyDescent="0.25">
      <c r="B598" s="596"/>
      <c r="C598" s="536"/>
      <c r="D598" s="540"/>
      <c r="E598" s="562"/>
      <c r="F598" s="314" t="s">
        <v>1125</v>
      </c>
      <c r="G598" s="62" t="s">
        <v>2446</v>
      </c>
      <c r="H598" s="109" t="s">
        <v>1132</v>
      </c>
      <c r="I598" s="447" t="s">
        <v>1413</v>
      </c>
      <c r="J598" s="153" t="s">
        <v>405</v>
      </c>
      <c r="K598" s="153" t="s">
        <v>406</v>
      </c>
      <c r="L598" s="109" t="s">
        <v>1416</v>
      </c>
      <c r="M598" s="399" t="s">
        <v>375</v>
      </c>
      <c r="N598" s="262">
        <v>42949</v>
      </c>
      <c r="O598" s="262">
        <v>42912</v>
      </c>
      <c r="P598" s="262">
        <v>43371</v>
      </c>
      <c r="Q598" s="118">
        <v>44000</v>
      </c>
      <c r="R598" s="56">
        <v>0.8</v>
      </c>
      <c r="S598" s="58" t="s">
        <v>371</v>
      </c>
      <c r="T598" s="58">
        <v>35200</v>
      </c>
    </row>
    <row r="599" spans="2:20" ht="153.75" customHeight="1" x14ac:dyDescent="0.25">
      <c r="B599" s="596"/>
      <c r="C599" s="536"/>
      <c r="D599" s="540"/>
      <c r="E599" s="562"/>
      <c r="F599" s="314" t="s">
        <v>1125</v>
      </c>
      <c r="G599" s="62" t="s">
        <v>1202</v>
      </c>
      <c r="H599" s="109" t="s">
        <v>1132</v>
      </c>
      <c r="I599" s="447" t="s">
        <v>1130</v>
      </c>
      <c r="J599" s="153" t="s">
        <v>405</v>
      </c>
      <c r="K599" s="153" t="s">
        <v>406</v>
      </c>
      <c r="L599" s="109" t="s">
        <v>1173</v>
      </c>
      <c r="M599" s="399" t="s">
        <v>375</v>
      </c>
      <c r="N599" s="262">
        <v>43549</v>
      </c>
      <c r="O599" s="262">
        <v>43014</v>
      </c>
      <c r="P599" s="262">
        <v>43373</v>
      </c>
      <c r="Q599" s="118">
        <v>3740</v>
      </c>
      <c r="R599" s="56">
        <v>0.8</v>
      </c>
      <c r="S599" s="58" t="s">
        <v>371</v>
      </c>
      <c r="T599" s="58">
        <v>2992</v>
      </c>
    </row>
    <row r="600" spans="2:20" ht="217.5" customHeight="1" x14ac:dyDescent="0.25">
      <c r="B600" s="596"/>
      <c r="C600" s="536"/>
      <c r="D600" s="540"/>
      <c r="E600" s="562"/>
      <c r="F600" s="314" t="s">
        <v>1125</v>
      </c>
      <c r="G600" s="62" t="s">
        <v>2447</v>
      </c>
      <c r="H600" s="109" t="s">
        <v>1132</v>
      </c>
      <c r="I600" s="447" t="s">
        <v>1344</v>
      </c>
      <c r="J600" s="153" t="s">
        <v>405</v>
      </c>
      <c r="K600" s="153" t="s">
        <v>406</v>
      </c>
      <c r="L600" s="109" t="s">
        <v>1368</v>
      </c>
      <c r="M600" s="399" t="s">
        <v>375</v>
      </c>
      <c r="N600" s="262">
        <v>42928</v>
      </c>
      <c r="O600" s="262">
        <v>43046</v>
      </c>
      <c r="P600" s="262">
        <v>43373</v>
      </c>
      <c r="Q600" s="118">
        <v>115060</v>
      </c>
      <c r="R600" s="56">
        <v>0.8</v>
      </c>
      <c r="S600" s="58" t="s">
        <v>371</v>
      </c>
      <c r="T600" s="58">
        <v>92048</v>
      </c>
    </row>
    <row r="601" spans="2:20" ht="218.25" customHeight="1" x14ac:dyDescent="0.25">
      <c r="B601" s="596"/>
      <c r="C601" s="536"/>
      <c r="D601" s="540"/>
      <c r="E601" s="562"/>
      <c r="F601" s="314" t="s">
        <v>1125</v>
      </c>
      <c r="G601" s="62" t="s">
        <v>1207</v>
      </c>
      <c r="H601" s="109" t="s">
        <v>1132</v>
      </c>
      <c r="I601" s="447" t="s">
        <v>1345</v>
      </c>
      <c r="J601" s="153" t="s">
        <v>405</v>
      </c>
      <c r="K601" s="153" t="s">
        <v>406</v>
      </c>
      <c r="L601" s="109" t="s">
        <v>1369</v>
      </c>
      <c r="M601" s="399" t="s">
        <v>375</v>
      </c>
      <c r="N601" s="262">
        <v>43293</v>
      </c>
      <c r="O601" s="262">
        <v>43024</v>
      </c>
      <c r="P601" s="262">
        <v>43371</v>
      </c>
      <c r="Q601" s="118">
        <v>111540</v>
      </c>
      <c r="R601" s="56">
        <v>0.8</v>
      </c>
      <c r="S601" s="58" t="s">
        <v>371</v>
      </c>
      <c r="T601" s="58">
        <v>89232</v>
      </c>
    </row>
    <row r="602" spans="2:20" ht="200.25" customHeight="1" x14ac:dyDescent="0.25">
      <c r="B602" s="596"/>
      <c r="C602" s="536"/>
      <c r="D602" s="540"/>
      <c r="E602" s="562"/>
      <c r="F602" s="314" t="s">
        <v>1125</v>
      </c>
      <c r="G602" s="62" t="s">
        <v>2592</v>
      </c>
      <c r="H602" s="109" t="s">
        <v>1132</v>
      </c>
      <c r="I602" s="447" t="s">
        <v>1346</v>
      </c>
      <c r="J602" s="153" t="s">
        <v>405</v>
      </c>
      <c r="K602" s="153" t="s">
        <v>406</v>
      </c>
      <c r="L602" s="109" t="s">
        <v>1370</v>
      </c>
      <c r="M602" s="399" t="s">
        <v>375</v>
      </c>
      <c r="N602" s="262">
        <v>42928</v>
      </c>
      <c r="O602" s="262">
        <v>43048</v>
      </c>
      <c r="P602" s="262">
        <v>43373</v>
      </c>
      <c r="Q602" s="118">
        <v>109009.99</v>
      </c>
      <c r="R602" s="56">
        <v>0.8</v>
      </c>
      <c r="S602" s="58" t="s">
        <v>371</v>
      </c>
      <c r="T602" s="58">
        <v>87207.99</v>
      </c>
    </row>
    <row r="603" spans="2:20" ht="127.5" customHeight="1" x14ac:dyDescent="0.25">
      <c r="B603" s="596"/>
      <c r="C603" s="536"/>
      <c r="D603" s="540"/>
      <c r="E603" s="562"/>
      <c r="F603" s="314" t="s">
        <v>1125</v>
      </c>
      <c r="G603" s="354" t="s">
        <v>2448</v>
      </c>
      <c r="H603" s="377" t="s">
        <v>1132</v>
      </c>
      <c r="I603" s="447" t="s">
        <v>1414</v>
      </c>
      <c r="J603" s="153" t="s">
        <v>405</v>
      </c>
      <c r="K603" s="153" t="s">
        <v>406</v>
      </c>
      <c r="L603" s="377" t="s">
        <v>1415</v>
      </c>
      <c r="M603" s="64" t="s">
        <v>375</v>
      </c>
      <c r="N603" s="262">
        <v>43361</v>
      </c>
      <c r="O603" s="262">
        <v>43012</v>
      </c>
      <c r="P603" s="262">
        <v>43372</v>
      </c>
      <c r="Q603" s="118">
        <v>98945.79</v>
      </c>
      <c r="R603" s="56">
        <v>0.8</v>
      </c>
      <c r="S603" s="64" t="s">
        <v>371</v>
      </c>
      <c r="T603" s="58">
        <v>79156.63</v>
      </c>
    </row>
    <row r="604" spans="2:20" ht="233.25" customHeight="1" x14ac:dyDescent="0.25">
      <c r="B604" s="596"/>
      <c r="C604" s="536"/>
      <c r="D604" s="540"/>
      <c r="E604" s="562"/>
      <c r="F604" s="314" t="s">
        <v>1125</v>
      </c>
      <c r="G604" s="62" t="s">
        <v>2593</v>
      </c>
      <c r="H604" s="109" t="s">
        <v>1132</v>
      </c>
      <c r="I604" s="447" t="s">
        <v>1131</v>
      </c>
      <c r="J604" s="153" t="s">
        <v>405</v>
      </c>
      <c r="K604" s="153" t="s">
        <v>406</v>
      </c>
      <c r="L604" s="109" t="s">
        <v>1174</v>
      </c>
      <c r="M604" s="399" t="s">
        <v>375</v>
      </c>
      <c r="N604" s="262">
        <v>43445</v>
      </c>
      <c r="O604" s="262">
        <v>43018</v>
      </c>
      <c r="P604" s="262">
        <v>43372</v>
      </c>
      <c r="Q604" s="118">
        <v>135300</v>
      </c>
      <c r="R604" s="56">
        <v>0.8</v>
      </c>
      <c r="S604" s="58" t="s">
        <v>371</v>
      </c>
      <c r="T604" s="58">
        <v>108240</v>
      </c>
    </row>
    <row r="605" spans="2:20" ht="207.75" customHeight="1" x14ac:dyDescent="0.25">
      <c r="B605" s="596"/>
      <c r="C605" s="536"/>
      <c r="D605" s="540"/>
      <c r="E605" s="562"/>
      <c r="F605" s="314" t="s">
        <v>1125</v>
      </c>
      <c r="G605" s="62" t="s">
        <v>1203</v>
      </c>
      <c r="H605" s="109" t="s">
        <v>1132</v>
      </c>
      <c r="I605" s="447" t="s">
        <v>1175</v>
      </c>
      <c r="J605" s="153" t="s">
        <v>405</v>
      </c>
      <c r="K605" s="153" t="s">
        <v>406</v>
      </c>
      <c r="L605" s="109" t="s">
        <v>1176</v>
      </c>
      <c r="M605" s="399" t="s">
        <v>375</v>
      </c>
      <c r="N605" s="262">
        <v>42892</v>
      </c>
      <c r="O605" s="262">
        <v>42826</v>
      </c>
      <c r="P605" s="262">
        <v>43373</v>
      </c>
      <c r="Q605" s="118">
        <v>21973.5</v>
      </c>
      <c r="R605" s="56">
        <v>0.80000007622681824</v>
      </c>
      <c r="S605" s="58" t="s">
        <v>371</v>
      </c>
      <c r="T605" s="58">
        <v>17578.8</v>
      </c>
    </row>
    <row r="606" spans="2:20" ht="230.25" customHeight="1" x14ac:dyDescent="0.25">
      <c r="B606" s="596"/>
      <c r="C606" s="536"/>
      <c r="D606" s="540"/>
      <c r="E606" s="562"/>
      <c r="F606" s="314" t="s">
        <v>1125</v>
      </c>
      <c r="G606" s="62" t="s">
        <v>1208</v>
      </c>
      <c r="H606" s="109" t="s">
        <v>1132</v>
      </c>
      <c r="I606" s="447" t="s">
        <v>1184</v>
      </c>
      <c r="J606" s="153" t="s">
        <v>405</v>
      </c>
      <c r="K606" s="153" t="s">
        <v>406</v>
      </c>
      <c r="L606" s="109" t="s">
        <v>1185</v>
      </c>
      <c r="M606" s="399" t="s">
        <v>375</v>
      </c>
      <c r="N606" s="262">
        <v>42898</v>
      </c>
      <c r="O606" s="262">
        <v>42891</v>
      </c>
      <c r="P606" s="262">
        <v>43371</v>
      </c>
      <c r="Q606" s="118">
        <v>106150</v>
      </c>
      <c r="R606" s="56">
        <v>0.8</v>
      </c>
      <c r="S606" s="58" t="s">
        <v>371</v>
      </c>
      <c r="T606" s="58">
        <v>84920</v>
      </c>
    </row>
    <row r="607" spans="2:20" ht="230.25" customHeight="1" x14ac:dyDescent="0.25">
      <c r="B607" s="596"/>
      <c r="C607" s="536"/>
      <c r="D607" s="540"/>
      <c r="E607" s="562"/>
      <c r="F607" s="314" t="s">
        <v>1125</v>
      </c>
      <c r="G607" s="62" t="s">
        <v>1206</v>
      </c>
      <c r="H607" s="109" t="s">
        <v>1132</v>
      </c>
      <c r="I607" s="447" t="s">
        <v>1180</v>
      </c>
      <c r="J607" s="153" t="s">
        <v>405</v>
      </c>
      <c r="K607" s="153" t="s">
        <v>406</v>
      </c>
      <c r="L607" s="109" t="s">
        <v>1181</v>
      </c>
      <c r="M607" s="399" t="s">
        <v>375</v>
      </c>
      <c r="N607" s="262">
        <v>43460</v>
      </c>
      <c r="O607" s="262">
        <v>42955</v>
      </c>
      <c r="P607" s="262">
        <v>43372</v>
      </c>
      <c r="Q607" s="118">
        <v>112090.01</v>
      </c>
      <c r="R607" s="56">
        <v>0.80000007622681824</v>
      </c>
      <c r="S607" s="58" t="s">
        <v>371</v>
      </c>
      <c r="T607" s="58">
        <v>89672.01</v>
      </c>
    </row>
    <row r="608" spans="2:20" ht="230.25" customHeight="1" x14ac:dyDescent="0.25">
      <c r="B608" s="596"/>
      <c r="C608" s="536"/>
      <c r="D608" s="540"/>
      <c r="E608" s="562"/>
      <c r="F608" s="314" t="s">
        <v>1755</v>
      </c>
      <c r="G608" s="131" t="s">
        <v>2594</v>
      </c>
      <c r="H608" s="109" t="s">
        <v>1756</v>
      </c>
      <c r="I608" s="447" t="s">
        <v>1757</v>
      </c>
      <c r="J608" s="153" t="s">
        <v>405</v>
      </c>
      <c r="K608" s="153" t="s">
        <v>406</v>
      </c>
      <c r="L608" s="109" t="s">
        <v>1758</v>
      </c>
      <c r="M608" s="399" t="s">
        <v>375</v>
      </c>
      <c r="N608" s="262">
        <v>43157</v>
      </c>
      <c r="O608" s="262">
        <v>43139</v>
      </c>
      <c r="P608" s="262">
        <v>44183</v>
      </c>
      <c r="Q608" s="118">
        <v>156600</v>
      </c>
      <c r="R608" s="56">
        <v>0.8</v>
      </c>
      <c r="S608" s="58" t="s">
        <v>371</v>
      </c>
      <c r="T608" s="58">
        <v>125280</v>
      </c>
    </row>
    <row r="609" spans="2:20" ht="230.25" customHeight="1" x14ac:dyDescent="0.25">
      <c r="B609" s="596"/>
      <c r="C609" s="536"/>
      <c r="D609" s="540"/>
      <c r="E609" s="562"/>
      <c r="F609" s="314" t="s">
        <v>1755</v>
      </c>
      <c r="G609" s="131" t="s">
        <v>2449</v>
      </c>
      <c r="H609" s="109" t="s">
        <v>1756</v>
      </c>
      <c r="I609" s="447" t="s">
        <v>1874</v>
      </c>
      <c r="J609" s="153" t="s">
        <v>405</v>
      </c>
      <c r="K609" s="153" t="s">
        <v>406</v>
      </c>
      <c r="L609" s="109" t="s">
        <v>1758</v>
      </c>
      <c r="M609" s="399" t="s">
        <v>375</v>
      </c>
      <c r="N609" s="262">
        <v>43160</v>
      </c>
      <c r="O609" s="262">
        <v>42744</v>
      </c>
      <c r="P609" s="262">
        <v>43830</v>
      </c>
      <c r="Q609" s="118">
        <v>38280</v>
      </c>
      <c r="R609" s="56">
        <v>0.8</v>
      </c>
      <c r="S609" s="58" t="s">
        <v>371</v>
      </c>
      <c r="T609" s="58">
        <v>30624</v>
      </c>
    </row>
    <row r="610" spans="2:20" ht="201.75" customHeight="1" x14ac:dyDescent="0.25">
      <c r="B610" s="596"/>
      <c r="C610" s="536"/>
      <c r="D610" s="540"/>
      <c r="E610" s="563"/>
      <c r="F610" s="314" t="s">
        <v>1755</v>
      </c>
      <c r="G610" s="131" t="s">
        <v>1224</v>
      </c>
      <c r="H610" s="109" t="s">
        <v>1756</v>
      </c>
      <c r="I610" s="447" t="s">
        <v>1875</v>
      </c>
      <c r="J610" s="153" t="s">
        <v>405</v>
      </c>
      <c r="K610" s="153" t="s">
        <v>406</v>
      </c>
      <c r="L610" s="109" t="s">
        <v>1758</v>
      </c>
      <c r="M610" s="399" t="s">
        <v>375</v>
      </c>
      <c r="N610" s="262">
        <v>43164</v>
      </c>
      <c r="O610" s="262">
        <v>42758</v>
      </c>
      <c r="P610" s="262">
        <v>43465</v>
      </c>
      <c r="Q610" s="118">
        <v>1595000</v>
      </c>
      <c r="R610" s="56">
        <v>0.8</v>
      </c>
      <c r="S610" s="58" t="s">
        <v>371</v>
      </c>
      <c r="T610" s="58">
        <v>1276000</v>
      </c>
    </row>
    <row r="611" spans="2:20" ht="81" customHeight="1" x14ac:dyDescent="0.25">
      <c r="B611" s="596"/>
      <c r="C611" s="536"/>
      <c r="D611" s="540"/>
      <c r="E611" s="607" t="s">
        <v>741</v>
      </c>
      <c r="F611" s="309" t="s">
        <v>483</v>
      </c>
      <c r="G611" s="131" t="s">
        <v>2548</v>
      </c>
      <c r="H611" s="107" t="s">
        <v>484</v>
      </c>
      <c r="I611" s="447" t="s">
        <v>485</v>
      </c>
      <c r="J611" s="141" t="s">
        <v>405</v>
      </c>
      <c r="K611" s="141" t="s">
        <v>406</v>
      </c>
      <c r="L611" s="107" t="s">
        <v>484</v>
      </c>
      <c r="M611" s="403" t="s">
        <v>13</v>
      </c>
      <c r="N611" s="262">
        <v>43476</v>
      </c>
      <c r="O611" s="262">
        <v>42675</v>
      </c>
      <c r="P611" s="262">
        <v>43404</v>
      </c>
      <c r="Q611" s="115">
        <v>64102.5</v>
      </c>
      <c r="R611" s="56">
        <v>0.5</v>
      </c>
      <c r="S611" s="55" t="s">
        <v>371</v>
      </c>
      <c r="T611" s="55">
        <v>32051.25</v>
      </c>
    </row>
    <row r="612" spans="2:20" ht="66.75" customHeight="1" x14ac:dyDescent="0.25">
      <c r="B612" s="596"/>
      <c r="C612" s="536"/>
      <c r="D612" s="540"/>
      <c r="E612" s="607"/>
      <c r="F612" s="309" t="s">
        <v>483</v>
      </c>
      <c r="G612" s="131" t="s">
        <v>2445</v>
      </c>
      <c r="H612" s="107" t="s">
        <v>484</v>
      </c>
      <c r="I612" s="447" t="s">
        <v>486</v>
      </c>
      <c r="J612" s="141" t="s">
        <v>405</v>
      </c>
      <c r="K612" s="141" t="s">
        <v>406</v>
      </c>
      <c r="L612" s="107" t="s">
        <v>484</v>
      </c>
      <c r="M612" s="403" t="s">
        <v>1</v>
      </c>
      <c r="N612" s="262">
        <v>43304</v>
      </c>
      <c r="O612" s="262">
        <v>42723</v>
      </c>
      <c r="P612" s="262">
        <v>43452</v>
      </c>
      <c r="Q612" s="115">
        <v>40210.720000000001</v>
      </c>
      <c r="R612" s="56">
        <v>0.5</v>
      </c>
      <c r="S612" s="55" t="s">
        <v>371</v>
      </c>
      <c r="T612" s="55">
        <v>20105.36</v>
      </c>
    </row>
    <row r="613" spans="2:20" ht="194.25" customHeight="1" x14ac:dyDescent="0.25">
      <c r="B613" s="596"/>
      <c r="C613" s="536"/>
      <c r="D613" s="540"/>
      <c r="E613" s="537" t="s">
        <v>2797</v>
      </c>
      <c r="F613" s="309" t="s">
        <v>2796</v>
      </c>
      <c r="G613" s="131" t="s">
        <v>1207</v>
      </c>
      <c r="H613" s="107" t="s">
        <v>2798</v>
      </c>
      <c r="I613" s="276" t="s">
        <v>2786</v>
      </c>
      <c r="J613" s="253" t="s">
        <v>405</v>
      </c>
      <c r="K613" s="253" t="s">
        <v>406</v>
      </c>
      <c r="L613" s="107" t="s">
        <v>2799</v>
      </c>
      <c r="M613" s="403" t="s">
        <v>375</v>
      </c>
      <c r="N613" s="262">
        <v>43544</v>
      </c>
      <c r="O613" s="262">
        <v>43346</v>
      </c>
      <c r="P613" s="262">
        <v>44050</v>
      </c>
      <c r="Q613" s="118">
        <v>798692.39</v>
      </c>
      <c r="R613" s="61">
        <v>0.8</v>
      </c>
      <c r="S613" s="55" t="s">
        <v>371</v>
      </c>
      <c r="T613" s="58">
        <v>639263.53</v>
      </c>
    </row>
    <row r="614" spans="2:20" ht="46.5" customHeight="1" x14ac:dyDescent="0.25">
      <c r="B614" s="596"/>
      <c r="C614" s="536"/>
      <c r="D614" s="540"/>
      <c r="E614" s="523"/>
      <c r="F614" s="314" t="s">
        <v>1836</v>
      </c>
      <c r="G614" s="62" t="s">
        <v>1209</v>
      </c>
      <c r="H614" s="109" t="s">
        <v>609</v>
      </c>
      <c r="I614" s="447" t="s">
        <v>736</v>
      </c>
      <c r="J614" s="153" t="s">
        <v>405</v>
      </c>
      <c r="K614" s="153" t="s">
        <v>406</v>
      </c>
      <c r="L614" s="109" t="s">
        <v>609</v>
      </c>
      <c r="M614" s="399" t="s">
        <v>123</v>
      </c>
      <c r="N614" s="262">
        <v>42598</v>
      </c>
      <c r="O614" s="262">
        <v>42676</v>
      </c>
      <c r="P614" s="262">
        <v>43405</v>
      </c>
      <c r="Q614" s="118">
        <v>2261.75</v>
      </c>
      <c r="R614" s="61">
        <v>0.7</v>
      </c>
      <c r="S614" s="58" t="s">
        <v>371</v>
      </c>
      <c r="T614" s="58">
        <v>1583.23</v>
      </c>
    </row>
    <row r="615" spans="2:20" ht="47.25" customHeight="1" x14ac:dyDescent="0.25">
      <c r="B615" s="596"/>
      <c r="C615" s="536"/>
      <c r="D615" s="540"/>
      <c r="E615" s="523"/>
      <c r="F615" s="314" t="s">
        <v>1836</v>
      </c>
      <c r="G615" s="62" t="s">
        <v>1210</v>
      </c>
      <c r="H615" s="109" t="s">
        <v>611</v>
      </c>
      <c r="I615" s="447" t="s">
        <v>737</v>
      </c>
      <c r="J615" s="153" t="s">
        <v>405</v>
      </c>
      <c r="K615" s="153" t="s">
        <v>406</v>
      </c>
      <c r="L615" s="109" t="s">
        <v>611</v>
      </c>
      <c r="M615" s="399" t="s">
        <v>25</v>
      </c>
      <c r="N615" s="262">
        <v>42598</v>
      </c>
      <c r="O615" s="262">
        <v>42464</v>
      </c>
      <c r="P615" s="262">
        <v>43190</v>
      </c>
      <c r="Q615" s="118">
        <v>53979.01</v>
      </c>
      <c r="R615" s="61">
        <v>0.6</v>
      </c>
      <c r="S615" s="58" t="s">
        <v>371</v>
      </c>
      <c r="T615" s="58">
        <v>32387.41</v>
      </c>
    </row>
    <row r="616" spans="2:20" ht="47.25" customHeight="1" x14ac:dyDescent="0.25">
      <c r="B616" s="596"/>
      <c r="C616" s="536"/>
      <c r="D616" s="540"/>
      <c r="E616" s="523"/>
      <c r="F616" s="314" t="s">
        <v>1821</v>
      </c>
      <c r="G616" s="62" t="s">
        <v>1211</v>
      </c>
      <c r="H616" s="109" t="s">
        <v>1008</v>
      </c>
      <c r="I616" s="447" t="s">
        <v>1015</v>
      </c>
      <c r="J616" s="153" t="s">
        <v>405</v>
      </c>
      <c r="K616" s="153" t="s">
        <v>406</v>
      </c>
      <c r="L616" s="109" t="s">
        <v>1008</v>
      </c>
      <c r="M616" s="399" t="s">
        <v>1010</v>
      </c>
      <c r="N616" s="262">
        <v>42811</v>
      </c>
      <c r="O616" s="262">
        <v>42522</v>
      </c>
      <c r="P616" s="262">
        <v>43251</v>
      </c>
      <c r="Q616" s="118">
        <v>4164.32</v>
      </c>
      <c r="R616" s="61">
        <v>0.7</v>
      </c>
      <c r="S616" s="58" t="s">
        <v>371</v>
      </c>
      <c r="T616" s="58">
        <v>2915.02</v>
      </c>
    </row>
    <row r="617" spans="2:20" ht="47.25" customHeight="1" x14ac:dyDescent="0.25">
      <c r="B617" s="596"/>
      <c r="C617" s="536"/>
      <c r="D617" s="540"/>
      <c r="E617" s="523"/>
      <c r="F617" s="314" t="s">
        <v>1821</v>
      </c>
      <c r="G617" s="62" t="s">
        <v>1212</v>
      </c>
      <c r="H617" s="109" t="s">
        <v>655</v>
      </c>
      <c r="I617" s="447" t="s">
        <v>739</v>
      </c>
      <c r="J617" s="153" t="s">
        <v>405</v>
      </c>
      <c r="K617" s="153" t="s">
        <v>406</v>
      </c>
      <c r="L617" s="109" t="s">
        <v>655</v>
      </c>
      <c r="M617" s="399" t="s">
        <v>221</v>
      </c>
      <c r="N617" s="262">
        <v>42642</v>
      </c>
      <c r="O617" s="262">
        <v>42614</v>
      </c>
      <c r="P617" s="262">
        <v>43343</v>
      </c>
      <c r="Q617" s="118">
        <v>30000</v>
      </c>
      <c r="R617" s="61">
        <v>0.7</v>
      </c>
      <c r="S617" s="58" t="s">
        <v>371</v>
      </c>
      <c r="T617" s="58">
        <v>21000</v>
      </c>
    </row>
    <row r="618" spans="2:20" ht="36.75" customHeight="1" x14ac:dyDescent="0.25">
      <c r="B618" s="596"/>
      <c r="C618" s="536"/>
      <c r="D618" s="540"/>
      <c r="E618" s="523"/>
      <c r="F618" s="314" t="s">
        <v>1821</v>
      </c>
      <c r="G618" s="62" t="s">
        <v>1209</v>
      </c>
      <c r="H618" s="109" t="s">
        <v>609</v>
      </c>
      <c r="I618" s="447" t="s">
        <v>738</v>
      </c>
      <c r="J618" s="153" t="s">
        <v>405</v>
      </c>
      <c r="K618" s="153" t="s">
        <v>406</v>
      </c>
      <c r="L618" s="109" t="s">
        <v>609</v>
      </c>
      <c r="M618" s="399" t="s">
        <v>123</v>
      </c>
      <c r="N618" s="262">
        <v>42642</v>
      </c>
      <c r="O618" s="262">
        <v>43070</v>
      </c>
      <c r="P618" s="262">
        <v>43097</v>
      </c>
      <c r="Q618" s="118">
        <v>2189.75</v>
      </c>
      <c r="R618" s="61">
        <v>0.7</v>
      </c>
      <c r="S618" s="58" t="s">
        <v>371</v>
      </c>
      <c r="T618" s="58">
        <v>1532.83</v>
      </c>
    </row>
    <row r="619" spans="2:20" ht="52.8" x14ac:dyDescent="0.25">
      <c r="B619" s="596"/>
      <c r="C619" s="536"/>
      <c r="D619" s="540"/>
      <c r="E619" s="523"/>
      <c r="F619" s="314" t="s">
        <v>1821</v>
      </c>
      <c r="G619" s="62" t="s">
        <v>2595</v>
      </c>
      <c r="H619" s="109" t="s">
        <v>646</v>
      </c>
      <c r="I619" s="447" t="s">
        <v>740</v>
      </c>
      <c r="J619" s="153" t="s">
        <v>405</v>
      </c>
      <c r="K619" s="153" t="s">
        <v>406</v>
      </c>
      <c r="L619" s="109" t="s">
        <v>646</v>
      </c>
      <c r="M619" s="406" t="s">
        <v>69</v>
      </c>
      <c r="N619" s="262">
        <v>42642</v>
      </c>
      <c r="O619" s="262">
        <v>42723</v>
      </c>
      <c r="P619" s="262">
        <v>43465</v>
      </c>
      <c r="Q619" s="118">
        <v>51042.75</v>
      </c>
      <c r="R619" s="61">
        <v>0.6</v>
      </c>
      <c r="S619" s="58" t="s">
        <v>371</v>
      </c>
      <c r="T619" s="58">
        <v>30625.65</v>
      </c>
    </row>
    <row r="620" spans="2:20" ht="167.25" customHeight="1" x14ac:dyDescent="0.25">
      <c r="B620" s="596"/>
      <c r="C620" s="536"/>
      <c r="D620" s="540"/>
      <c r="E620" s="523"/>
      <c r="F620" s="309" t="s">
        <v>1658</v>
      </c>
      <c r="G620" s="345" t="s">
        <v>2501</v>
      </c>
      <c r="H620" s="366" t="s">
        <v>1407</v>
      </c>
      <c r="I620" s="476" t="s">
        <v>1411</v>
      </c>
      <c r="J620" s="141" t="s">
        <v>397</v>
      </c>
      <c r="K620" s="141" t="s">
        <v>406</v>
      </c>
      <c r="L620" s="500" t="s">
        <v>1461</v>
      </c>
      <c r="M620" s="399" t="s">
        <v>13</v>
      </c>
      <c r="N620" s="262">
        <v>42948</v>
      </c>
      <c r="O620" s="262">
        <v>42670</v>
      </c>
      <c r="P620" s="262">
        <v>43399</v>
      </c>
      <c r="Q620" s="118">
        <v>4800</v>
      </c>
      <c r="R620" s="61">
        <v>0.6</v>
      </c>
      <c r="S620" s="58" t="s">
        <v>371</v>
      </c>
      <c r="T620" s="58">
        <v>2880</v>
      </c>
    </row>
    <row r="621" spans="2:20" ht="167.25" customHeight="1" x14ac:dyDescent="0.25">
      <c r="B621" s="596"/>
      <c r="C621" s="536"/>
      <c r="D621" s="540"/>
      <c r="E621" s="523"/>
      <c r="F621" s="309" t="s">
        <v>1822</v>
      </c>
      <c r="G621" s="131" t="s">
        <v>2360</v>
      </c>
      <c r="H621" s="107" t="s">
        <v>1392</v>
      </c>
      <c r="I621" s="447" t="s">
        <v>1412</v>
      </c>
      <c r="J621" s="141" t="s">
        <v>397</v>
      </c>
      <c r="K621" s="141" t="s">
        <v>406</v>
      </c>
      <c r="L621" s="107" t="s">
        <v>1464</v>
      </c>
      <c r="M621" s="394" t="s">
        <v>25</v>
      </c>
      <c r="N621" s="262">
        <v>42949</v>
      </c>
      <c r="O621" s="262">
        <v>42698</v>
      </c>
      <c r="P621" s="262">
        <v>43427</v>
      </c>
      <c r="Q621" s="118">
        <v>6187.5</v>
      </c>
      <c r="R621" s="61">
        <v>0.7</v>
      </c>
      <c r="S621" s="58" t="s">
        <v>371</v>
      </c>
      <c r="T621" s="58">
        <v>4331.25</v>
      </c>
    </row>
    <row r="622" spans="2:20" ht="167.25" customHeight="1" x14ac:dyDescent="0.25">
      <c r="B622" s="596"/>
      <c r="C622" s="536"/>
      <c r="D622" s="540"/>
      <c r="E622" s="523"/>
      <c r="F622" s="314" t="s">
        <v>1822</v>
      </c>
      <c r="G622" s="62" t="s">
        <v>2538</v>
      </c>
      <c r="H622" s="109" t="s">
        <v>1030</v>
      </c>
      <c r="I622" s="447" t="s">
        <v>1063</v>
      </c>
      <c r="J622" s="153" t="s">
        <v>405</v>
      </c>
      <c r="K622" s="153" t="s">
        <v>406</v>
      </c>
      <c r="L622" s="109" t="s">
        <v>1044</v>
      </c>
      <c r="M622" s="406" t="s">
        <v>30</v>
      </c>
      <c r="N622" s="262">
        <v>42831</v>
      </c>
      <c r="O622" s="262">
        <v>42767</v>
      </c>
      <c r="P622" s="262">
        <v>43496</v>
      </c>
      <c r="Q622" s="118">
        <v>23285.71</v>
      </c>
      <c r="R622" s="61">
        <v>0.7</v>
      </c>
      <c r="S622" s="58" t="s">
        <v>371</v>
      </c>
      <c r="T622" s="58">
        <v>16300</v>
      </c>
    </row>
    <row r="623" spans="2:20" ht="167.25" customHeight="1" thickBot="1" x14ac:dyDescent="0.3">
      <c r="B623" s="596"/>
      <c r="C623" s="536"/>
      <c r="D623" s="540"/>
      <c r="E623" s="524"/>
      <c r="F623" s="316" t="s">
        <v>1822</v>
      </c>
      <c r="G623" s="87" t="s">
        <v>2539</v>
      </c>
      <c r="H623" s="79" t="s">
        <v>1031</v>
      </c>
      <c r="I623" s="450" t="s">
        <v>1064</v>
      </c>
      <c r="J623" s="158" t="s">
        <v>405</v>
      </c>
      <c r="K623" s="158" t="s">
        <v>406</v>
      </c>
      <c r="L623" s="79" t="s">
        <v>1045</v>
      </c>
      <c r="M623" s="408" t="s">
        <v>33</v>
      </c>
      <c r="N623" s="263">
        <v>42831</v>
      </c>
      <c r="O623" s="263">
        <v>42795</v>
      </c>
      <c r="P623" s="263">
        <v>43524</v>
      </c>
      <c r="Q623" s="121">
        <v>15267.86</v>
      </c>
      <c r="R623" s="80">
        <v>0.7</v>
      </c>
      <c r="S623" s="78" t="s">
        <v>371</v>
      </c>
      <c r="T623" s="78">
        <v>10687.5</v>
      </c>
    </row>
    <row r="624" spans="2:20" ht="42.75" customHeight="1" thickBot="1" x14ac:dyDescent="0.3">
      <c r="B624" s="596"/>
      <c r="C624" s="536"/>
      <c r="D624" s="540"/>
      <c r="E624" s="549" t="s">
        <v>406</v>
      </c>
      <c r="F624" s="546"/>
      <c r="G624" s="546"/>
      <c r="H624" s="546"/>
      <c r="I624" s="546"/>
      <c r="J624" s="546"/>
      <c r="K624" s="151">
        <f>COUNTA(K587:K623)</f>
        <v>37</v>
      </c>
      <c r="L624" s="543"/>
      <c r="M624" s="544"/>
      <c r="N624" s="544"/>
      <c r="O624" s="544"/>
      <c r="P624" s="544"/>
      <c r="Q624" s="162">
        <f>SUM(Q587:Q623)</f>
        <v>6325940.4799999995</v>
      </c>
      <c r="R624" s="506"/>
      <c r="S624" s="507"/>
      <c r="T624" s="166">
        <f>SUM(T587:T623)</f>
        <v>4999468.0100000007</v>
      </c>
    </row>
    <row r="625" spans="2:20" s="12" customFormat="1" ht="121.5" customHeight="1" x14ac:dyDescent="0.25">
      <c r="B625" s="596"/>
      <c r="C625" s="536"/>
      <c r="D625" s="540"/>
      <c r="E625" s="146" t="s">
        <v>1759</v>
      </c>
      <c r="F625" s="150" t="s">
        <v>1491</v>
      </c>
      <c r="G625" s="347" t="s">
        <v>2436</v>
      </c>
      <c r="H625" s="84" t="s">
        <v>1524</v>
      </c>
      <c r="I625" s="449" t="s">
        <v>1525</v>
      </c>
      <c r="J625" s="150" t="s">
        <v>405</v>
      </c>
      <c r="K625" s="157" t="s">
        <v>1523</v>
      </c>
      <c r="L625" s="84" t="s">
        <v>1524</v>
      </c>
      <c r="M625" s="398" t="s">
        <v>1</v>
      </c>
      <c r="N625" s="428">
        <v>43033</v>
      </c>
      <c r="O625" s="428">
        <v>42984</v>
      </c>
      <c r="P625" s="428">
        <v>43530</v>
      </c>
      <c r="Q625" s="124">
        <v>85123.57</v>
      </c>
      <c r="R625" s="85">
        <v>0.4</v>
      </c>
      <c r="S625" s="83" t="s">
        <v>279</v>
      </c>
      <c r="T625" s="83">
        <v>34049.43</v>
      </c>
    </row>
    <row r="626" spans="2:20" s="12" customFormat="1" ht="192" customHeight="1" x14ac:dyDescent="0.25">
      <c r="B626" s="596"/>
      <c r="C626" s="536"/>
      <c r="D626" s="540"/>
      <c r="E626" s="163" t="s">
        <v>1759</v>
      </c>
      <c r="F626" s="155" t="s">
        <v>1491</v>
      </c>
      <c r="G626" s="62" t="s">
        <v>1279</v>
      </c>
      <c r="H626" s="109" t="s">
        <v>1877</v>
      </c>
      <c r="I626" s="447" t="s">
        <v>1876</v>
      </c>
      <c r="J626" s="155" t="s">
        <v>405</v>
      </c>
      <c r="K626" s="153" t="s">
        <v>1523</v>
      </c>
      <c r="L626" s="109" t="s">
        <v>1873</v>
      </c>
      <c r="M626" s="399" t="s">
        <v>13</v>
      </c>
      <c r="N626" s="262">
        <v>43166</v>
      </c>
      <c r="O626" s="262">
        <v>42948</v>
      </c>
      <c r="P626" s="262">
        <v>43496</v>
      </c>
      <c r="Q626" s="118">
        <v>15497.45</v>
      </c>
      <c r="R626" s="61">
        <v>0.4</v>
      </c>
      <c r="S626" s="58" t="s">
        <v>279</v>
      </c>
      <c r="T626" s="103">
        <v>6198.98</v>
      </c>
    </row>
    <row r="627" spans="2:20" s="12" customFormat="1" ht="192" customHeight="1" x14ac:dyDescent="0.25">
      <c r="B627" s="596"/>
      <c r="C627" s="536"/>
      <c r="D627" s="540"/>
      <c r="E627" s="164" t="s">
        <v>1759</v>
      </c>
      <c r="F627" s="156" t="s">
        <v>1491</v>
      </c>
      <c r="G627" s="87" t="s">
        <v>1292</v>
      </c>
      <c r="H627" s="79" t="s">
        <v>1878</v>
      </c>
      <c r="I627" s="450" t="s">
        <v>1879</v>
      </c>
      <c r="J627" s="156" t="s">
        <v>405</v>
      </c>
      <c r="K627" s="158" t="s">
        <v>1523</v>
      </c>
      <c r="L627" s="79" t="s">
        <v>1880</v>
      </c>
      <c r="M627" s="399" t="s">
        <v>25</v>
      </c>
      <c r="N627" s="262">
        <v>43187</v>
      </c>
      <c r="O627" s="262">
        <v>42993</v>
      </c>
      <c r="P627" s="262">
        <v>43539</v>
      </c>
      <c r="Q627" s="121">
        <v>79640</v>
      </c>
      <c r="R627" s="80">
        <v>0.5</v>
      </c>
      <c r="S627" s="78" t="s">
        <v>279</v>
      </c>
      <c r="T627" s="78">
        <v>39820</v>
      </c>
    </row>
    <row r="628" spans="2:20" s="12" customFormat="1" ht="192" customHeight="1" x14ac:dyDescent="0.25">
      <c r="B628" s="596"/>
      <c r="C628" s="536"/>
      <c r="D628" s="540"/>
      <c r="E628" s="164" t="s">
        <v>1759</v>
      </c>
      <c r="F628" s="156" t="s">
        <v>1491</v>
      </c>
      <c r="G628" s="87" t="s">
        <v>2437</v>
      </c>
      <c r="H628" s="79" t="s">
        <v>2112</v>
      </c>
      <c r="I628" s="450" t="s">
        <v>2113</v>
      </c>
      <c r="J628" s="156" t="s">
        <v>405</v>
      </c>
      <c r="K628" s="158" t="s">
        <v>1523</v>
      </c>
      <c r="L628" s="79" t="s">
        <v>2000</v>
      </c>
      <c r="M628" s="399" t="s">
        <v>25</v>
      </c>
      <c r="N628" s="262">
        <v>43256</v>
      </c>
      <c r="O628" s="262">
        <v>43070</v>
      </c>
      <c r="P628" s="262">
        <v>43616</v>
      </c>
      <c r="Q628" s="121">
        <v>94605.06</v>
      </c>
      <c r="R628" s="80">
        <v>0.4</v>
      </c>
      <c r="S628" s="78" t="s">
        <v>279</v>
      </c>
      <c r="T628" s="78">
        <v>37842.019999999997</v>
      </c>
    </row>
    <row r="629" spans="2:20" s="12" customFormat="1" ht="207.75" customHeight="1" x14ac:dyDescent="0.25">
      <c r="B629" s="596"/>
      <c r="C629" s="536"/>
      <c r="D629" s="540"/>
      <c r="E629" s="164" t="s">
        <v>1759</v>
      </c>
      <c r="F629" s="156" t="s">
        <v>1491</v>
      </c>
      <c r="G629" s="87" t="s">
        <v>2438</v>
      </c>
      <c r="H629" s="79" t="s">
        <v>2114</v>
      </c>
      <c r="I629" s="450" t="s">
        <v>2115</v>
      </c>
      <c r="J629" s="156" t="s">
        <v>405</v>
      </c>
      <c r="K629" s="158" t="s">
        <v>1523</v>
      </c>
      <c r="L629" s="79" t="s">
        <v>2002</v>
      </c>
      <c r="M629" s="399" t="s">
        <v>25</v>
      </c>
      <c r="N629" s="262">
        <v>43256</v>
      </c>
      <c r="O629" s="262">
        <v>43081</v>
      </c>
      <c r="P629" s="262">
        <v>43627</v>
      </c>
      <c r="Q629" s="121">
        <v>79591.899999999994</v>
      </c>
      <c r="R629" s="80">
        <v>0.4</v>
      </c>
      <c r="S629" s="78" t="s">
        <v>279</v>
      </c>
      <c r="T629" s="78">
        <v>31836.76</v>
      </c>
    </row>
    <row r="630" spans="2:20" s="12" customFormat="1" ht="186" customHeight="1" x14ac:dyDescent="0.25">
      <c r="B630" s="596"/>
      <c r="C630" s="536"/>
      <c r="D630" s="540"/>
      <c r="E630" s="164" t="s">
        <v>1759</v>
      </c>
      <c r="F630" s="156" t="s">
        <v>1491</v>
      </c>
      <c r="G630" s="87" t="s">
        <v>2450</v>
      </c>
      <c r="H630" s="79" t="s">
        <v>2116</v>
      </c>
      <c r="I630" s="450" t="s">
        <v>2117</v>
      </c>
      <c r="J630" s="156" t="s">
        <v>405</v>
      </c>
      <c r="K630" s="158" t="s">
        <v>1523</v>
      </c>
      <c r="L630" s="79" t="s">
        <v>2118</v>
      </c>
      <c r="M630" s="399" t="s">
        <v>13</v>
      </c>
      <c r="N630" s="262">
        <v>43256</v>
      </c>
      <c r="O630" s="262">
        <v>43283</v>
      </c>
      <c r="P630" s="262">
        <v>43409</v>
      </c>
      <c r="Q630" s="121">
        <v>95500</v>
      </c>
      <c r="R630" s="80">
        <v>0.5</v>
      </c>
      <c r="S630" s="78" t="s">
        <v>279</v>
      </c>
      <c r="T630" s="78">
        <v>47750</v>
      </c>
    </row>
    <row r="631" spans="2:20" s="12" customFormat="1" ht="201" customHeight="1" x14ac:dyDescent="0.25">
      <c r="B631" s="596"/>
      <c r="C631" s="536"/>
      <c r="D631" s="540"/>
      <c r="E631" s="164" t="s">
        <v>1759</v>
      </c>
      <c r="F631" s="156" t="s">
        <v>1491</v>
      </c>
      <c r="G631" s="87" t="s">
        <v>2439</v>
      </c>
      <c r="H631" s="79" t="s">
        <v>2015</v>
      </c>
      <c r="I631" s="450" t="s">
        <v>2016</v>
      </c>
      <c r="J631" s="156" t="s">
        <v>405</v>
      </c>
      <c r="K631" s="158" t="s">
        <v>1523</v>
      </c>
      <c r="L631" s="79" t="s">
        <v>2004</v>
      </c>
      <c r="M631" s="399" t="s">
        <v>13</v>
      </c>
      <c r="N631" s="262">
        <v>43256</v>
      </c>
      <c r="O631" s="262">
        <v>43221</v>
      </c>
      <c r="P631" s="262">
        <v>43769</v>
      </c>
      <c r="Q631" s="121">
        <v>12849.59</v>
      </c>
      <c r="R631" s="80">
        <v>0.4</v>
      </c>
      <c r="S631" s="78" t="s">
        <v>279</v>
      </c>
      <c r="T631" s="78">
        <v>5139.84</v>
      </c>
    </row>
    <row r="632" spans="2:20" s="12" customFormat="1" ht="201" customHeight="1" x14ac:dyDescent="0.25">
      <c r="B632" s="596"/>
      <c r="C632" s="536"/>
      <c r="D632" s="540"/>
      <c r="E632" s="155" t="s">
        <v>1759</v>
      </c>
      <c r="F632" s="155" t="s">
        <v>1491</v>
      </c>
      <c r="G632" s="62" t="s">
        <v>2440</v>
      </c>
      <c r="H632" s="109" t="s">
        <v>2119</v>
      </c>
      <c r="I632" s="447" t="s">
        <v>2120</v>
      </c>
      <c r="J632" s="155" t="s">
        <v>405</v>
      </c>
      <c r="K632" s="153" t="s">
        <v>1523</v>
      </c>
      <c r="L632" s="109" t="s">
        <v>2006</v>
      </c>
      <c r="M632" s="399" t="s">
        <v>13</v>
      </c>
      <c r="N632" s="262">
        <v>43256</v>
      </c>
      <c r="O632" s="262">
        <v>43192</v>
      </c>
      <c r="P632" s="262">
        <v>43585</v>
      </c>
      <c r="Q632" s="118">
        <v>99948.63</v>
      </c>
      <c r="R632" s="61">
        <v>0.5</v>
      </c>
      <c r="S632" s="58" t="s">
        <v>279</v>
      </c>
      <c r="T632" s="58">
        <v>49974.32</v>
      </c>
    </row>
    <row r="633" spans="2:20" s="12" customFormat="1" ht="201" customHeight="1" x14ac:dyDescent="0.25">
      <c r="B633" s="596"/>
      <c r="C633" s="536"/>
      <c r="D633" s="540"/>
      <c r="E633" s="155" t="s">
        <v>1759</v>
      </c>
      <c r="F633" s="155" t="s">
        <v>1491</v>
      </c>
      <c r="G633" s="62" t="s">
        <v>2421</v>
      </c>
      <c r="H633" s="109" t="s">
        <v>2121</v>
      </c>
      <c r="I633" s="447" t="s">
        <v>2122</v>
      </c>
      <c r="J633" s="155" t="s">
        <v>405</v>
      </c>
      <c r="K633" s="153" t="s">
        <v>1523</v>
      </c>
      <c r="L633" s="109" t="s">
        <v>2008</v>
      </c>
      <c r="M633" s="399" t="s">
        <v>33</v>
      </c>
      <c r="N633" s="262">
        <v>43256</v>
      </c>
      <c r="O633" s="262">
        <v>43101</v>
      </c>
      <c r="P633" s="262">
        <v>43646</v>
      </c>
      <c r="Q633" s="118">
        <v>99930</v>
      </c>
      <c r="R633" s="61">
        <v>0.4</v>
      </c>
      <c r="S633" s="58" t="s">
        <v>279</v>
      </c>
      <c r="T633" s="58">
        <v>39972</v>
      </c>
    </row>
    <row r="634" spans="2:20" s="12" customFormat="1" ht="201" customHeight="1" x14ac:dyDescent="0.25">
      <c r="B634" s="596"/>
      <c r="C634" s="536"/>
      <c r="D634" s="540"/>
      <c r="E634" s="155" t="s">
        <v>1759</v>
      </c>
      <c r="F634" s="155" t="s">
        <v>1491</v>
      </c>
      <c r="G634" s="62" t="s">
        <v>2441</v>
      </c>
      <c r="H634" s="109" t="s">
        <v>2123</v>
      </c>
      <c r="I634" s="447" t="s">
        <v>2124</v>
      </c>
      <c r="J634" s="155" t="s">
        <v>405</v>
      </c>
      <c r="K634" s="153" t="s">
        <v>1523</v>
      </c>
      <c r="L634" s="109" t="s">
        <v>2010</v>
      </c>
      <c r="M634" s="399" t="s">
        <v>13</v>
      </c>
      <c r="N634" s="262">
        <v>43256</v>
      </c>
      <c r="O634" s="262">
        <v>43101</v>
      </c>
      <c r="P634" s="262">
        <v>43374</v>
      </c>
      <c r="Q634" s="118">
        <v>99908.66</v>
      </c>
      <c r="R634" s="61">
        <v>0.4</v>
      </c>
      <c r="S634" s="58" t="s">
        <v>279</v>
      </c>
      <c r="T634" s="58">
        <v>39963.46</v>
      </c>
    </row>
    <row r="635" spans="2:20" s="12" customFormat="1" ht="201" customHeight="1" x14ac:dyDescent="0.25">
      <c r="B635" s="596"/>
      <c r="C635" s="536"/>
      <c r="D635" s="540"/>
      <c r="E635" s="156" t="s">
        <v>1759</v>
      </c>
      <c r="F635" s="156" t="s">
        <v>1491</v>
      </c>
      <c r="G635" s="87" t="s">
        <v>2442</v>
      </c>
      <c r="H635" s="79" t="s">
        <v>2125</v>
      </c>
      <c r="I635" s="450" t="s">
        <v>2126</v>
      </c>
      <c r="J635" s="156" t="s">
        <v>405</v>
      </c>
      <c r="K635" s="158" t="s">
        <v>1523</v>
      </c>
      <c r="L635" s="79" t="s">
        <v>2012</v>
      </c>
      <c r="M635" s="399" t="s">
        <v>13</v>
      </c>
      <c r="N635" s="262">
        <v>43256</v>
      </c>
      <c r="O635" s="262">
        <v>43191</v>
      </c>
      <c r="P635" s="262">
        <v>43738</v>
      </c>
      <c r="Q635" s="121">
        <v>99196.88</v>
      </c>
      <c r="R635" s="80">
        <v>0.5</v>
      </c>
      <c r="S635" s="78" t="s">
        <v>279</v>
      </c>
      <c r="T635" s="78">
        <v>49598.44</v>
      </c>
    </row>
    <row r="636" spans="2:20" s="12" customFormat="1" ht="183.75" customHeight="1" x14ac:dyDescent="0.25">
      <c r="B636" s="596"/>
      <c r="C636" s="536"/>
      <c r="D636" s="540"/>
      <c r="E636" s="289" t="s">
        <v>1759</v>
      </c>
      <c r="F636" s="289" t="s">
        <v>1491</v>
      </c>
      <c r="G636" s="87" t="s">
        <v>2451</v>
      </c>
      <c r="H636" s="79" t="s">
        <v>2127</v>
      </c>
      <c r="I636" s="450" t="s">
        <v>2128</v>
      </c>
      <c r="J636" s="289" t="s">
        <v>405</v>
      </c>
      <c r="K636" s="291" t="s">
        <v>1523</v>
      </c>
      <c r="L636" s="79" t="s">
        <v>2014</v>
      </c>
      <c r="M636" s="399" t="s">
        <v>13</v>
      </c>
      <c r="N636" s="262">
        <v>43256</v>
      </c>
      <c r="O636" s="262">
        <v>43252</v>
      </c>
      <c r="P636" s="262">
        <v>43799</v>
      </c>
      <c r="Q636" s="121">
        <v>71171.75</v>
      </c>
      <c r="R636" s="80">
        <v>0.4</v>
      </c>
      <c r="S636" s="78" t="s">
        <v>279</v>
      </c>
      <c r="T636" s="78">
        <v>28468.7</v>
      </c>
    </row>
    <row r="637" spans="2:20" s="12" customFormat="1" ht="229.5" customHeight="1" x14ac:dyDescent="0.25">
      <c r="B637" s="596"/>
      <c r="C637" s="536"/>
      <c r="D637" s="540"/>
      <c r="E637" s="288" t="s">
        <v>1759</v>
      </c>
      <c r="F637" s="288" t="s">
        <v>2854</v>
      </c>
      <c r="G637" s="62" t="s">
        <v>2855</v>
      </c>
      <c r="H637" s="109" t="s">
        <v>2870</v>
      </c>
      <c r="I637" s="447" t="s">
        <v>2871</v>
      </c>
      <c r="J637" s="288" t="s">
        <v>405</v>
      </c>
      <c r="K637" s="290" t="s">
        <v>1523</v>
      </c>
      <c r="L637" s="109" t="s">
        <v>2861</v>
      </c>
      <c r="M637" s="399" t="s">
        <v>13</v>
      </c>
      <c r="N637" s="262">
        <v>43563</v>
      </c>
      <c r="O637" s="262">
        <v>43344</v>
      </c>
      <c r="P637" s="262">
        <v>43890</v>
      </c>
      <c r="Q637" s="58">
        <v>33011.69</v>
      </c>
      <c r="R637" s="61">
        <v>0.5</v>
      </c>
      <c r="S637" s="58" t="s">
        <v>279</v>
      </c>
      <c r="T637" s="58">
        <v>16505.84</v>
      </c>
    </row>
    <row r="638" spans="2:20" s="12" customFormat="1" ht="179.25" customHeight="1" x14ac:dyDescent="0.25">
      <c r="B638" s="596"/>
      <c r="C638" s="536"/>
      <c r="D638" s="540"/>
      <c r="E638" s="463" t="s">
        <v>1759</v>
      </c>
      <c r="F638" s="463" t="s">
        <v>2854</v>
      </c>
      <c r="G638" s="62" t="s">
        <v>2970</v>
      </c>
      <c r="H638" s="109" t="s">
        <v>2978</v>
      </c>
      <c r="I638" s="463" t="s">
        <v>2981</v>
      </c>
      <c r="J638" s="463" t="s">
        <v>405</v>
      </c>
      <c r="K638" s="460" t="s">
        <v>1523</v>
      </c>
      <c r="L638" s="109" t="s">
        <v>2975</v>
      </c>
      <c r="M638" s="460" t="s">
        <v>375</v>
      </c>
      <c r="N638" s="262">
        <v>43599</v>
      </c>
      <c r="O638" s="262">
        <v>43388</v>
      </c>
      <c r="P638" s="262">
        <v>43826</v>
      </c>
      <c r="Q638" s="58">
        <v>55203.25</v>
      </c>
      <c r="R638" s="61">
        <v>0.5</v>
      </c>
      <c r="S638" s="58" t="s">
        <v>279</v>
      </c>
      <c r="T638" s="58">
        <v>27601.63</v>
      </c>
    </row>
    <row r="639" spans="2:20" s="12" customFormat="1" ht="213" customHeight="1" x14ac:dyDescent="0.25">
      <c r="B639" s="596"/>
      <c r="C639" s="536"/>
      <c r="D639" s="540"/>
      <c r="E639" s="463" t="s">
        <v>1759</v>
      </c>
      <c r="F639" s="463" t="s">
        <v>2854</v>
      </c>
      <c r="G639" s="62" t="s">
        <v>2717</v>
      </c>
      <c r="H639" s="109" t="s">
        <v>2979</v>
      </c>
      <c r="I639" s="463" t="s">
        <v>2982</v>
      </c>
      <c r="J639" s="463" t="s">
        <v>405</v>
      </c>
      <c r="K639" s="460" t="s">
        <v>1523</v>
      </c>
      <c r="L639" s="109" t="s">
        <v>2977</v>
      </c>
      <c r="M639" s="460" t="s">
        <v>375</v>
      </c>
      <c r="N639" s="262">
        <v>43599</v>
      </c>
      <c r="O639" s="262">
        <v>43497</v>
      </c>
      <c r="P639" s="262">
        <v>43796</v>
      </c>
      <c r="Q639" s="58">
        <v>30708.82</v>
      </c>
      <c r="R639" s="61">
        <v>0.5</v>
      </c>
      <c r="S639" s="58" t="s">
        <v>279</v>
      </c>
      <c r="T639" s="58">
        <v>15354.41</v>
      </c>
    </row>
    <row r="640" spans="2:20" s="12" customFormat="1" ht="213" customHeight="1" x14ac:dyDescent="0.25">
      <c r="B640" s="596"/>
      <c r="C640" s="536"/>
      <c r="D640" s="540"/>
      <c r="E640" s="463" t="s">
        <v>1759</v>
      </c>
      <c r="F640" s="463" t="s">
        <v>2854</v>
      </c>
      <c r="G640" s="62" t="s">
        <v>2971</v>
      </c>
      <c r="H640" s="109" t="s">
        <v>2980</v>
      </c>
      <c r="I640" s="463" t="s">
        <v>2983</v>
      </c>
      <c r="J640" s="463" t="s">
        <v>405</v>
      </c>
      <c r="K640" s="460" t="s">
        <v>1523</v>
      </c>
      <c r="L640" s="109" t="s">
        <v>2976</v>
      </c>
      <c r="M640" s="460" t="s">
        <v>375</v>
      </c>
      <c r="N640" s="262">
        <v>43591</v>
      </c>
      <c r="O640" s="262">
        <v>43374</v>
      </c>
      <c r="P640" s="262">
        <v>43919</v>
      </c>
      <c r="Q640" s="58">
        <v>56771.62</v>
      </c>
      <c r="R640" s="61">
        <v>0.4</v>
      </c>
      <c r="S640" s="58" t="s">
        <v>279</v>
      </c>
      <c r="T640" s="58">
        <v>22708.65</v>
      </c>
    </row>
    <row r="641" spans="2:20" s="12" customFormat="1" ht="165" customHeight="1" x14ac:dyDescent="0.25">
      <c r="B641" s="596"/>
      <c r="C641" s="536"/>
      <c r="D641" s="540"/>
      <c r="E641" s="288" t="s">
        <v>1759</v>
      </c>
      <c r="F641" s="288" t="s">
        <v>2854</v>
      </c>
      <c r="G641" s="62" t="s">
        <v>2856</v>
      </c>
      <c r="H641" s="109" t="s">
        <v>2872</v>
      </c>
      <c r="I641" s="447" t="s">
        <v>2873</v>
      </c>
      <c r="J641" s="288" t="s">
        <v>405</v>
      </c>
      <c r="K641" s="290" t="s">
        <v>1523</v>
      </c>
      <c r="L641" s="109" t="s">
        <v>2863</v>
      </c>
      <c r="M641" s="399" t="s">
        <v>13</v>
      </c>
      <c r="N641" s="262">
        <v>43565</v>
      </c>
      <c r="O641" s="262">
        <v>43405</v>
      </c>
      <c r="P641" s="262">
        <v>43951</v>
      </c>
      <c r="Q641" s="58">
        <v>31100</v>
      </c>
      <c r="R641" s="61">
        <v>0.4</v>
      </c>
      <c r="S641" s="58" t="s">
        <v>279</v>
      </c>
      <c r="T641" s="58">
        <v>12440</v>
      </c>
    </row>
    <row r="642" spans="2:20" s="12" customFormat="1" ht="213" customHeight="1" x14ac:dyDescent="0.25">
      <c r="B642" s="596"/>
      <c r="C642" s="536"/>
      <c r="D642" s="540"/>
      <c r="E642" s="288" t="s">
        <v>1759</v>
      </c>
      <c r="F642" s="288" t="s">
        <v>2854</v>
      </c>
      <c r="G642" s="62" t="s">
        <v>2857</v>
      </c>
      <c r="H642" s="109" t="s">
        <v>2874</v>
      </c>
      <c r="I642" s="447" t="s">
        <v>2875</v>
      </c>
      <c r="J642" s="288" t="s">
        <v>405</v>
      </c>
      <c r="K642" s="290" t="s">
        <v>1523</v>
      </c>
      <c r="L642" s="109" t="s">
        <v>2865</v>
      </c>
      <c r="M642" s="399" t="s">
        <v>13</v>
      </c>
      <c r="N642" s="262">
        <v>43563</v>
      </c>
      <c r="O642" s="262">
        <v>43647</v>
      </c>
      <c r="P642" s="262">
        <v>44197</v>
      </c>
      <c r="Q642" s="58">
        <v>99936</v>
      </c>
      <c r="R642" s="61">
        <v>0.4</v>
      </c>
      <c r="S642" s="58" t="s">
        <v>279</v>
      </c>
      <c r="T642" s="58">
        <v>39974.400000000001</v>
      </c>
    </row>
    <row r="643" spans="2:20" s="12" customFormat="1" ht="213" customHeight="1" x14ac:dyDescent="0.25">
      <c r="B643" s="596"/>
      <c r="C643" s="536"/>
      <c r="D643" s="540"/>
      <c r="E643" s="288" t="s">
        <v>1759</v>
      </c>
      <c r="F643" s="288" t="s">
        <v>2854</v>
      </c>
      <c r="G643" s="62" t="s">
        <v>2858</v>
      </c>
      <c r="H643" s="109" t="s">
        <v>2876</v>
      </c>
      <c r="I643" s="447" t="s">
        <v>2877</v>
      </c>
      <c r="J643" s="288" t="s">
        <v>405</v>
      </c>
      <c r="K643" s="290" t="s">
        <v>1523</v>
      </c>
      <c r="L643" s="109" t="s">
        <v>2867</v>
      </c>
      <c r="M643" s="399" t="s">
        <v>1</v>
      </c>
      <c r="N643" s="262">
        <v>43558</v>
      </c>
      <c r="O643" s="262">
        <v>43586</v>
      </c>
      <c r="P643" s="262">
        <v>43982</v>
      </c>
      <c r="Q643" s="58">
        <v>61907.8</v>
      </c>
      <c r="R643" s="61">
        <v>0.4</v>
      </c>
      <c r="S643" s="58" t="s">
        <v>279</v>
      </c>
      <c r="T643" s="58">
        <v>24763.119999999999</v>
      </c>
    </row>
    <row r="644" spans="2:20" s="12" customFormat="1" ht="217.5" customHeight="1" thickBot="1" x14ac:dyDescent="0.3">
      <c r="B644" s="596"/>
      <c r="C644" s="536"/>
      <c r="D644" s="540"/>
      <c r="E644" s="99" t="s">
        <v>1759</v>
      </c>
      <c r="F644" s="99" t="s">
        <v>2854</v>
      </c>
      <c r="G644" s="348" t="s">
        <v>2859</v>
      </c>
      <c r="H644" s="111" t="s">
        <v>2878</v>
      </c>
      <c r="I644" s="448" t="s">
        <v>2879</v>
      </c>
      <c r="J644" s="99" t="s">
        <v>405</v>
      </c>
      <c r="K644" s="100" t="s">
        <v>1523</v>
      </c>
      <c r="L644" s="111" t="s">
        <v>2869</v>
      </c>
      <c r="M644" s="100" t="s">
        <v>13</v>
      </c>
      <c r="N644" s="263">
        <v>43559</v>
      </c>
      <c r="O644" s="263">
        <v>43462</v>
      </c>
      <c r="P644" s="263">
        <v>43861</v>
      </c>
      <c r="Q644" s="101">
        <v>73109.88</v>
      </c>
      <c r="R644" s="102">
        <v>0.4</v>
      </c>
      <c r="S644" s="101" t="s">
        <v>279</v>
      </c>
      <c r="T644" s="101">
        <v>29243.95</v>
      </c>
    </row>
    <row r="645" spans="2:20" ht="42.75" customHeight="1" thickBot="1" x14ac:dyDescent="0.3">
      <c r="B645" s="596"/>
      <c r="C645" s="536"/>
      <c r="D645" s="540"/>
      <c r="E645" s="549" t="s">
        <v>1523</v>
      </c>
      <c r="F645" s="546"/>
      <c r="G645" s="546"/>
      <c r="H645" s="546"/>
      <c r="I645" s="546"/>
      <c r="J645" s="546"/>
      <c r="K645" s="151">
        <f>COUNTA(K625:K644)</f>
        <v>20</v>
      </c>
      <c r="L645" s="543"/>
      <c r="M645" s="544"/>
      <c r="N645" s="544"/>
      <c r="O645" s="544"/>
      <c r="P645" s="544"/>
      <c r="Q645" s="162">
        <f>SUM(Q625:Q644)</f>
        <v>1374712.5500000003</v>
      </c>
      <c r="R645" s="504"/>
      <c r="S645" s="505"/>
      <c r="T645" s="166">
        <f>SUM(T625:T644)</f>
        <v>599205.94999999995</v>
      </c>
    </row>
    <row r="646" spans="2:20" ht="190.5" customHeight="1" x14ac:dyDescent="0.25">
      <c r="B646" s="596"/>
      <c r="C646" s="536"/>
      <c r="D646" s="540"/>
      <c r="E646" s="550" t="s">
        <v>587</v>
      </c>
      <c r="F646" s="335" t="s">
        <v>1546</v>
      </c>
      <c r="G646" s="347" t="s">
        <v>1547</v>
      </c>
      <c r="H646" s="84" t="s">
        <v>1548</v>
      </c>
      <c r="I646" s="449" t="s">
        <v>1554</v>
      </c>
      <c r="J646" s="150" t="s">
        <v>405</v>
      </c>
      <c r="K646" s="157" t="s">
        <v>591</v>
      </c>
      <c r="L646" s="437" t="s">
        <v>1560</v>
      </c>
      <c r="M646" s="398" t="s">
        <v>221</v>
      </c>
      <c r="N646" s="428">
        <v>43063</v>
      </c>
      <c r="O646" s="428">
        <v>41963</v>
      </c>
      <c r="P646" s="428">
        <v>43312</v>
      </c>
      <c r="Q646" s="124">
        <v>195700.17</v>
      </c>
      <c r="R646" s="85">
        <v>0.7</v>
      </c>
      <c r="S646" s="83" t="s">
        <v>279</v>
      </c>
      <c r="T646" s="83">
        <v>136990.12</v>
      </c>
    </row>
    <row r="647" spans="2:20" ht="191.25" customHeight="1" x14ac:dyDescent="0.25">
      <c r="B647" s="596"/>
      <c r="C647" s="536"/>
      <c r="D647" s="540"/>
      <c r="E647" s="551"/>
      <c r="F647" s="310" t="s">
        <v>1546</v>
      </c>
      <c r="G647" s="349" t="s">
        <v>1547</v>
      </c>
      <c r="H647" s="109" t="s">
        <v>1549</v>
      </c>
      <c r="I647" s="447" t="s">
        <v>1555</v>
      </c>
      <c r="J647" s="155" t="s">
        <v>405</v>
      </c>
      <c r="K647" s="153" t="s">
        <v>591</v>
      </c>
      <c r="L647" s="438" t="s">
        <v>1561</v>
      </c>
      <c r="M647" s="399" t="s">
        <v>221</v>
      </c>
      <c r="N647" s="262">
        <v>43063</v>
      </c>
      <c r="O647" s="262">
        <v>41852</v>
      </c>
      <c r="P647" s="262">
        <v>43708</v>
      </c>
      <c r="Q647" s="118">
        <v>362112</v>
      </c>
      <c r="R647" s="61">
        <v>0.7</v>
      </c>
      <c r="S647" s="58" t="s">
        <v>279</v>
      </c>
      <c r="T647" s="58">
        <v>253478.39999999999</v>
      </c>
    </row>
    <row r="648" spans="2:20" ht="186" customHeight="1" x14ac:dyDescent="0.25">
      <c r="B648" s="596"/>
      <c r="C648" s="536"/>
      <c r="D648" s="540"/>
      <c r="E648" s="551"/>
      <c r="F648" s="310" t="s">
        <v>1546</v>
      </c>
      <c r="G648" s="349" t="s">
        <v>1195</v>
      </c>
      <c r="H648" s="109" t="s">
        <v>1550</v>
      </c>
      <c r="I648" s="447" t="s">
        <v>1556</v>
      </c>
      <c r="J648" s="155" t="s">
        <v>405</v>
      </c>
      <c r="K648" s="153" t="s">
        <v>591</v>
      </c>
      <c r="L648" s="438" t="s">
        <v>1562</v>
      </c>
      <c r="M648" s="399" t="s">
        <v>4</v>
      </c>
      <c r="N648" s="262">
        <v>43063</v>
      </c>
      <c r="O648" s="262">
        <v>42475</v>
      </c>
      <c r="P648" s="262">
        <v>43830</v>
      </c>
      <c r="Q648" s="118">
        <v>132250</v>
      </c>
      <c r="R648" s="61">
        <v>0.7</v>
      </c>
      <c r="S648" s="58" t="s">
        <v>279</v>
      </c>
      <c r="T648" s="58">
        <v>92575</v>
      </c>
    </row>
    <row r="649" spans="2:20" ht="214.5" customHeight="1" x14ac:dyDescent="0.25">
      <c r="B649" s="596"/>
      <c r="C649" s="536"/>
      <c r="D649" s="540"/>
      <c r="E649" s="551"/>
      <c r="F649" s="310" t="s">
        <v>1546</v>
      </c>
      <c r="G649" s="349" t="s">
        <v>1594</v>
      </c>
      <c r="H649" s="109" t="s">
        <v>1551</v>
      </c>
      <c r="I649" s="447" t="s">
        <v>1557</v>
      </c>
      <c r="J649" s="155" t="s">
        <v>405</v>
      </c>
      <c r="K649" s="153" t="s">
        <v>591</v>
      </c>
      <c r="L649" s="438" t="s">
        <v>1563</v>
      </c>
      <c r="M649" s="406" t="s">
        <v>2934</v>
      </c>
      <c r="N649" s="262">
        <v>43063</v>
      </c>
      <c r="O649" s="262">
        <v>42309</v>
      </c>
      <c r="P649" s="262">
        <v>43830</v>
      </c>
      <c r="Q649" s="118">
        <v>544362.11</v>
      </c>
      <c r="R649" s="61">
        <v>0.7</v>
      </c>
      <c r="S649" s="58" t="s">
        <v>279</v>
      </c>
      <c r="T649" s="58">
        <v>381053.48</v>
      </c>
    </row>
    <row r="650" spans="2:20" ht="212.25" customHeight="1" x14ac:dyDescent="0.25">
      <c r="B650" s="596"/>
      <c r="C650" s="536"/>
      <c r="D650" s="540"/>
      <c r="E650" s="551"/>
      <c r="F650" s="310" t="s">
        <v>1546</v>
      </c>
      <c r="G650" s="349" t="s">
        <v>1190</v>
      </c>
      <c r="H650" s="109" t="s">
        <v>1552</v>
      </c>
      <c r="I650" s="447" t="s">
        <v>1558</v>
      </c>
      <c r="J650" s="155" t="s">
        <v>405</v>
      </c>
      <c r="K650" s="153" t="s">
        <v>591</v>
      </c>
      <c r="L650" s="438" t="s">
        <v>1564</v>
      </c>
      <c r="M650" s="399" t="s">
        <v>1010</v>
      </c>
      <c r="N650" s="262">
        <v>43063</v>
      </c>
      <c r="O650" s="262">
        <v>42530</v>
      </c>
      <c r="P650" s="262">
        <v>43646</v>
      </c>
      <c r="Q650" s="118">
        <v>474950</v>
      </c>
      <c r="R650" s="61">
        <v>0.7</v>
      </c>
      <c r="S650" s="58" t="s">
        <v>279</v>
      </c>
      <c r="T650" s="58">
        <v>332465</v>
      </c>
    </row>
    <row r="651" spans="2:20" ht="208.5" customHeight="1" x14ac:dyDescent="0.25">
      <c r="B651" s="596"/>
      <c r="C651" s="536"/>
      <c r="D651" s="540"/>
      <c r="E651" s="551"/>
      <c r="F651" s="310" t="s">
        <v>1546</v>
      </c>
      <c r="G651" s="349" t="s">
        <v>1595</v>
      </c>
      <c r="H651" s="109" t="s">
        <v>1553</v>
      </c>
      <c r="I651" s="447" t="s">
        <v>1559</v>
      </c>
      <c r="J651" s="155" t="s">
        <v>405</v>
      </c>
      <c r="K651" s="153" t="s">
        <v>591</v>
      </c>
      <c r="L651" s="438" t="s">
        <v>1565</v>
      </c>
      <c r="M651" s="399" t="s">
        <v>34</v>
      </c>
      <c r="N651" s="262">
        <v>43063</v>
      </c>
      <c r="O651" s="262">
        <v>42278</v>
      </c>
      <c r="P651" s="262">
        <v>43677</v>
      </c>
      <c r="Q651" s="118">
        <v>287500</v>
      </c>
      <c r="R651" s="61">
        <v>0.7</v>
      </c>
      <c r="S651" s="58" t="s">
        <v>279</v>
      </c>
      <c r="T651" s="58">
        <v>201250</v>
      </c>
    </row>
    <row r="652" spans="2:20" ht="211.5" customHeight="1" x14ac:dyDescent="0.25">
      <c r="B652" s="596"/>
      <c r="C652" s="536"/>
      <c r="D652" s="540"/>
      <c r="E652" s="551"/>
      <c r="F652" s="310" t="s">
        <v>1546</v>
      </c>
      <c r="G652" s="349" t="s">
        <v>1228</v>
      </c>
      <c r="H652" s="109" t="s">
        <v>1609</v>
      </c>
      <c r="I652" s="447" t="s">
        <v>1610</v>
      </c>
      <c r="J652" s="155" t="s">
        <v>405</v>
      </c>
      <c r="K652" s="153" t="s">
        <v>591</v>
      </c>
      <c r="L652" s="438" t="s">
        <v>1565</v>
      </c>
      <c r="M652" s="399" t="s">
        <v>375</v>
      </c>
      <c r="N652" s="262">
        <v>43096</v>
      </c>
      <c r="O652" s="262">
        <v>42193</v>
      </c>
      <c r="P652" s="262">
        <v>44926</v>
      </c>
      <c r="Q652" s="277">
        <v>114899.8</v>
      </c>
      <c r="R652" s="61">
        <v>0.7</v>
      </c>
      <c r="S652" s="58" t="s">
        <v>279</v>
      </c>
      <c r="T652" s="58">
        <v>80429.86</v>
      </c>
    </row>
    <row r="653" spans="2:20" ht="208.5" customHeight="1" x14ac:dyDescent="0.25">
      <c r="B653" s="596"/>
      <c r="C653" s="536"/>
      <c r="D653" s="540"/>
      <c r="E653" s="551"/>
      <c r="F653" s="310" t="s">
        <v>1546</v>
      </c>
      <c r="G653" s="349" t="s">
        <v>708</v>
      </c>
      <c r="H653" s="109" t="s">
        <v>1599</v>
      </c>
      <c r="I653" s="447" t="s">
        <v>1596</v>
      </c>
      <c r="J653" s="155" t="s">
        <v>405</v>
      </c>
      <c r="K653" s="153" t="s">
        <v>591</v>
      </c>
      <c r="L653" s="438" t="s">
        <v>1602</v>
      </c>
      <c r="M653" s="406" t="s">
        <v>1605</v>
      </c>
      <c r="N653" s="262">
        <v>43091</v>
      </c>
      <c r="O653" s="262">
        <v>43160</v>
      </c>
      <c r="P653" s="262">
        <v>44196</v>
      </c>
      <c r="Q653" s="118">
        <v>57500</v>
      </c>
      <c r="R653" s="61">
        <v>0.7</v>
      </c>
      <c r="S653" s="58" t="s">
        <v>279</v>
      </c>
      <c r="T653" s="58">
        <v>40250</v>
      </c>
    </row>
    <row r="654" spans="2:20" ht="168.75" customHeight="1" x14ac:dyDescent="0.25">
      <c r="B654" s="596"/>
      <c r="C654" s="536"/>
      <c r="D654" s="540"/>
      <c r="E654" s="551"/>
      <c r="F654" s="310" t="s">
        <v>1546</v>
      </c>
      <c r="G654" s="349" t="s">
        <v>708</v>
      </c>
      <c r="H654" s="109" t="s">
        <v>1600</v>
      </c>
      <c r="I654" s="447" t="s">
        <v>1597</v>
      </c>
      <c r="J654" s="155" t="s">
        <v>405</v>
      </c>
      <c r="K654" s="153" t="s">
        <v>591</v>
      </c>
      <c r="L654" s="438" t="s">
        <v>1603</v>
      </c>
      <c r="M654" s="406" t="s">
        <v>1605</v>
      </c>
      <c r="N654" s="262">
        <v>43091</v>
      </c>
      <c r="O654" s="262">
        <v>43101</v>
      </c>
      <c r="P654" s="262">
        <v>44196</v>
      </c>
      <c r="Q654" s="118">
        <v>69000</v>
      </c>
      <c r="R654" s="61">
        <v>0.7</v>
      </c>
      <c r="S654" s="58" t="s">
        <v>279</v>
      </c>
      <c r="T654" s="58">
        <v>48300</v>
      </c>
    </row>
    <row r="655" spans="2:20" s="95" customFormat="1" ht="214.5" customHeight="1" x14ac:dyDescent="0.25">
      <c r="B655" s="596"/>
      <c r="C655" s="536"/>
      <c r="D655" s="540"/>
      <c r="E655" s="551"/>
      <c r="F655" s="310" t="s">
        <v>1546</v>
      </c>
      <c r="G655" s="349" t="s">
        <v>705</v>
      </c>
      <c r="H655" s="79" t="s">
        <v>2657</v>
      </c>
      <c r="I655" s="450" t="s">
        <v>2658</v>
      </c>
      <c r="J655" s="156" t="s">
        <v>405</v>
      </c>
      <c r="K655" s="158" t="s">
        <v>591</v>
      </c>
      <c r="L655" s="439" t="s">
        <v>2659</v>
      </c>
      <c r="M655" s="406" t="s">
        <v>21</v>
      </c>
      <c r="N655" s="262">
        <v>43426</v>
      </c>
      <c r="O655" s="262">
        <v>42683</v>
      </c>
      <c r="P655" s="262">
        <v>43738</v>
      </c>
      <c r="Q655" s="121">
        <v>384260.55</v>
      </c>
      <c r="R655" s="80">
        <v>0.7</v>
      </c>
      <c r="S655" s="78" t="s">
        <v>279</v>
      </c>
      <c r="T655" s="78">
        <v>268982.39</v>
      </c>
    </row>
    <row r="656" spans="2:20" ht="208.5" customHeight="1" x14ac:dyDescent="0.25">
      <c r="B656" s="596"/>
      <c r="C656" s="536"/>
      <c r="D656" s="540"/>
      <c r="E656" s="551"/>
      <c r="F656" s="310" t="s">
        <v>1546</v>
      </c>
      <c r="G656" s="350" t="s">
        <v>2587</v>
      </c>
      <c r="H656" s="79" t="s">
        <v>1601</v>
      </c>
      <c r="I656" s="450" t="s">
        <v>1598</v>
      </c>
      <c r="J656" s="156" t="s">
        <v>405</v>
      </c>
      <c r="K656" s="158" t="s">
        <v>591</v>
      </c>
      <c r="L656" s="439" t="s">
        <v>1604</v>
      </c>
      <c r="M656" s="399" t="s">
        <v>221</v>
      </c>
      <c r="N656" s="262">
        <v>43090</v>
      </c>
      <c r="O656" s="262">
        <v>42887</v>
      </c>
      <c r="P656" s="262">
        <v>44165</v>
      </c>
      <c r="Q656" s="121">
        <v>458537.48</v>
      </c>
      <c r="R656" s="80">
        <v>0.7</v>
      </c>
      <c r="S656" s="78" t="s">
        <v>279</v>
      </c>
      <c r="T656" s="78">
        <v>320976.24</v>
      </c>
    </row>
    <row r="657" spans="2:20" ht="208.5" customHeight="1" x14ac:dyDescent="0.25">
      <c r="B657" s="596"/>
      <c r="C657" s="536"/>
      <c r="D657" s="605"/>
      <c r="E657" s="551"/>
      <c r="F657" s="310" t="s">
        <v>1546</v>
      </c>
      <c r="G657" s="349" t="s">
        <v>2587</v>
      </c>
      <c r="H657" s="109" t="s">
        <v>2297</v>
      </c>
      <c r="I657" s="447" t="s">
        <v>2298</v>
      </c>
      <c r="J657" s="155" t="s">
        <v>405</v>
      </c>
      <c r="K657" s="153" t="s">
        <v>591</v>
      </c>
      <c r="L657" s="438" t="s">
        <v>2299</v>
      </c>
      <c r="M657" s="406" t="s">
        <v>2918</v>
      </c>
      <c r="N657" s="262">
        <v>43166</v>
      </c>
      <c r="O657" s="262">
        <v>42355</v>
      </c>
      <c r="P657" s="262">
        <v>44196</v>
      </c>
      <c r="Q657" s="58">
        <v>845916.34</v>
      </c>
      <c r="R657" s="61">
        <v>0.7</v>
      </c>
      <c r="S657" s="58" t="s">
        <v>279</v>
      </c>
      <c r="T657" s="58">
        <v>592141.43999999994</v>
      </c>
    </row>
    <row r="658" spans="2:20" ht="208.5" customHeight="1" x14ac:dyDescent="0.25">
      <c r="B658" s="596"/>
      <c r="C658" s="536"/>
      <c r="D658" s="605"/>
      <c r="E658" s="551"/>
      <c r="F658" s="310" t="s">
        <v>1546</v>
      </c>
      <c r="G658" s="351" t="s">
        <v>2452</v>
      </c>
      <c r="H658" s="378" t="s">
        <v>2233</v>
      </c>
      <c r="I658" s="185" t="s">
        <v>2234</v>
      </c>
      <c r="J658" s="149" t="s">
        <v>405</v>
      </c>
      <c r="K658" s="165" t="s">
        <v>591</v>
      </c>
      <c r="L658" s="440" t="s">
        <v>2235</v>
      </c>
      <c r="M658" s="394" t="s">
        <v>2919</v>
      </c>
      <c r="N658" s="262">
        <v>43353</v>
      </c>
      <c r="O658" s="262">
        <v>42272</v>
      </c>
      <c r="P658" s="262">
        <v>44196</v>
      </c>
      <c r="Q658" s="186">
        <v>550105.69999999995</v>
      </c>
      <c r="R658" s="130">
        <v>0.7</v>
      </c>
      <c r="S658" s="185" t="s">
        <v>279</v>
      </c>
      <c r="T658" s="187">
        <v>385073.99</v>
      </c>
    </row>
    <row r="659" spans="2:20" ht="208.5" customHeight="1" x14ac:dyDescent="0.25">
      <c r="B659" s="596"/>
      <c r="C659" s="536"/>
      <c r="D659" s="605"/>
      <c r="E659" s="551"/>
      <c r="F659" s="310" t="s">
        <v>1546</v>
      </c>
      <c r="G659" s="349" t="s">
        <v>701</v>
      </c>
      <c r="H659" s="109" t="s">
        <v>2129</v>
      </c>
      <c r="I659" s="447" t="s">
        <v>2130</v>
      </c>
      <c r="J659" s="155" t="s">
        <v>405</v>
      </c>
      <c r="K659" s="153" t="s">
        <v>591</v>
      </c>
      <c r="L659" s="438" t="s">
        <v>2133</v>
      </c>
      <c r="M659" s="399" t="s">
        <v>25</v>
      </c>
      <c r="N659" s="262">
        <v>43305</v>
      </c>
      <c r="O659" s="262">
        <v>43283</v>
      </c>
      <c r="P659" s="262">
        <v>44165</v>
      </c>
      <c r="Q659" s="118">
        <v>179703</v>
      </c>
      <c r="R659" s="61">
        <v>0.7</v>
      </c>
      <c r="S659" s="58" t="s">
        <v>279</v>
      </c>
      <c r="T659" s="58">
        <v>125792.1</v>
      </c>
    </row>
    <row r="660" spans="2:20" s="95" customFormat="1" ht="208.5" customHeight="1" x14ac:dyDescent="0.25">
      <c r="B660" s="596"/>
      <c r="C660" s="536"/>
      <c r="D660" s="605"/>
      <c r="E660" s="551"/>
      <c r="F660" s="310" t="s">
        <v>1546</v>
      </c>
      <c r="G660" s="349" t="s">
        <v>706</v>
      </c>
      <c r="H660" s="79" t="s">
        <v>2660</v>
      </c>
      <c r="I660" s="450" t="s">
        <v>2661</v>
      </c>
      <c r="J660" s="156" t="s">
        <v>405</v>
      </c>
      <c r="K660" s="158" t="s">
        <v>591</v>
      </c>
      <c r="L660" s="439" t="s">
        <v>2662</v>
      </c>
      <c r="M660" s="399" t="s">
        <v>7</v>
      </c>
      <c r="N660" s="262">
        <v>43453</v>
      </c>
      <c r="O660" s="262">
        <v>42859</v>
      </c>
      <c r="P660" s="262">
        <v>43677</v>
      </c>
      <c r="Q660" s="121">
        <v>301610.88</v>
      </c>
      <c r="R660" s="80">
        <v>0.7</v>
      </c>
      <c r="S660" s="78" t="s">
        <v>279</v>
      </c>
      <c r="T660" s="78">
        <v>211127.62</v>
      </c>
    </row>
    <row r="661" spans="2:20" ht="208.5" customHeight="1" x14ac:dyDescent="0.25">
      <c r="B661" s="596"/>
      <c r="C661" s="536"/>
      <c r="D661" s="605"/>
      <c r="E661" s="551"/>
      <c r="F661" s="310" t="s">
        <v>1546</v>
      </c>
      <c r="G661" s="350" t="s">
        <v>1189</v>
      </c>
      <c r="H661" s="79" t="s">
        <v>2131</v>
      </c>
      <c r="I661" s="450" t="s">
        <v>2132</v>
      </c>
      <c r="J661" s="156" t="s">
        <v>405</v>
      </c>
      <c r="K661" s="158" t="s">
        <v>591</v>
      </c>
      <c r="L661" s="439" t="s">
        <v>2134</v>
      </c>
      <c r="M661" s="399" t="s">
        <v>34</v>
      </c>
      <c r="N661" s="262">
        <v>43318</v>
      </c>
      <c r="O661" s="262">
        <v>43466</v>
      </c>
      <c r="P661" s="262">
        <v>43982</v>
      </c>
      <c r="Q661" s="121">
        <v>84939.41</v>
      </c>
      <c r="R661" s="80">
        <v>0.7</v>
      </c>
      <c r="S661" s="78" t="s">
        <v>279</v>
      </c>
      <c r="T661" s="78">
        <v>59457.59</v>
      </c>
    </row>
    <row r="662" spans="2:20" s="95" customFormat="1" ht="208.5" customHeight="1" x14ac:dyDescent="0.25">
      <c r="B662" s="596"/>
      <c r="C662" s="536"/>
      <c r="D662" s="605"/>
      <c r="E662" s="551"/>
      <c r="F662" s="310" t="s">
        <v>1546</v>
      </c>
      <c r="G662" s="350" t="s">
        <v>2587</v>
      </c>
      <c r="H662" s="79" t="s">
        <v>2663</v>
      </c>
      <c r="I662" s="450" t="s">
        <v>2664</v>
      </c>
      <c r="J662" s="156" t="s">
        <v>405</v>
      </c>
      <c r="K662" s="158" t="s">
        <v>591</v>
      </c>
      <c r="L662" s="439" t="s">
        <v>2665</v>
      </c>
      <c r="M662" s="406" t="s">
        <v>2920</v>
      </c>
      <c r="N662" s="262">
        <v>43448</v>
      </c>
      <c r="O662" s="262">
        <v>43252</v>
      </c>
      <c r="P662" s="262">
        <v>44347</v>
      </c>
      <c r="Q662" s="121">
        <v>624135.39</v>
      </c>
      <c r="R662" s="80">
        <v>0.7</v>
      </c>
      <c r="S662" s="78" t="s">
        <v>279</v>
      </c>
      <c r="T662" s="78">
        <v>436894.77</v>
      </c>
    </row>
    <row r="663" spans="2:20" ht="204.75" customHeight="1" x14ac:dyDescent="0.25">
      <c r="B663" s="596"/>
      <c r="C663" s="536"/>
      <c r="D663" s="605"/>
      <c r="E663" s="551"/>
      <c r="F663" s="310" t="s">
        <v>1546</v>
      </c>
      <c r="G663" s="350" t="s">
        <v>1190</v>
      </c>
      <c r="H663" s="79" t="s">
        <v>2325</v>
      </c>
      <c r="I663" s="450" t="s">
        <v>2326</v>
      </c>
      <c r="J663" s="156" t="s">
        <v>405</v>
      </c>
      <c r="K663" s="158" t="s">
        <v>591</v>
      </c>
      <c r="L663" s="439" t="s">
        <v>2327</v>
      </c>
      <c r="M663" s="399" t="s">
        <v>1010</v>
      </c>
      <c r="N663" s="262">
        <v>43427</v>
      </c>
      <c r="O663" s="262">
        <v>42650</v>
      </c>
      <c r="P663" s="262">
        <v>43830</v>
      </c>
      <c r="Q663" s="78">
        <v>234870.27</v>
      </c>
      <c r="R663" s="80">
        <v>0.7</v>
      </c>
      <c r="S663" s="78" t="s">
        <v>279</v>
      </c>
      <c r="T663" s="78">
        <v>164409.19</v>
      </c>
    </row>
    <row r="664" spans="2:20" s="95" customFormat="1" ht="212.25" customHeight="1" x14ac:dyDescent="0.25">
      <c r="B664" s="596"/>
      <c r="C664" s="536"/>
      <c r="D664" s="605"/>
      <c r="E664" s="551"/>
      <c r="F664" s="310" t="s">
        <v>1546</v>
      </c>
      <c r="G664" s="350" t="s">
        <v>704</v>
      </c>
      <c r="H664" s="79" t="s">
        <v>2666</v>
      </c>
      <c r="I664" s="450" t="s">
        <v>2667</v>
      </c>
      <c r="J664" s="204" t="s">
        <v>405</v>
      </c>
      <c r="K664" s="205" t="s">
        <v>591</v>
      </c>
      <c r="L664" s="439" t="s">
        <v>2668</v>
      </c>
      <c r="M664" s="399" t="s">
        <v>2921</v>
      </c>
      <c r="N664" s="262">
        <v>43448</v>
      </c>
      <c r="O664" s="262">
        <v>43342</v>
      </c>
      <c r="P664" s="262">
        <v>44012</v>
      </c>
      <c r="Q664" s="78">
        <v>242998.72</v>
      </c>
      <c r="R664" s="80">
        <v>0.7</v>
      </c>
      <c r="S664" s="78" t="s">
        <v>279</v>
      </c>
      <c r="T664" s="78">
        <v>170099.11</v>
      </c>
    </row>
    <row r="665" spans="2:20" s="95" customFormat="1" ht="212.25" customHeight="1" x14ac:dyDescent="0.25">
      <c r="B665" s="596"/>
      <c r="C665" s="536"/>
      <c r="D665" s="605"/>
      <c r="E665" s="551"/>
      <c r="F665" s="310" t="s">
        <v>1546</v>
      </c>
      <c r="G665" s="349" t="s">
        <v>1190</v>
      </c>
      <c r="H665" s="109" t="s">
        <v>2738</v>
      </c>
      <c r="I665" s="447" t="s">
        <v>2741</v>
      </c>
      <c r="J665" s="203" t="s">
        <v>405</v>
      </c>
      <c r="K665" s="202" t="s">
        <v>591</v>
      </c>
      <c r="L665" s="438" t="s">
        <v>2742</v>
      </c>
      <c r="M665" s="399" t="s">
        <v>1010</v>
      </c>
      <c r="N665" s="262">
        <v>43462</v>
      </c>
      <c r="O665" s="262">
        <v>42195</v>
      </c>
      <c r="P665" s="262">
        <v>44196</v>
      </c>
      <c r="Q665" s="58">
        <v>435353.2</v>
      </c>
      <c r="R665" s="61">
        <v>0.7</v>
      </c>
      <c r="S665" s="58" t="s">
        <v>279</v>
      </c>
      <c r="T665" s="58">
        <v>304747.24</v>
      </c>
    </row>
    <row r="666" spans="2:20" s="95" customFormat="1" ht="141" customHeight="1" x14ac:dyDescent="0.25">
      <c r="B666" s="596"/>
      <c r="C666" s="536"/>
      <c r="D666" s="605"/>
      <c r="E666" s="551"/>
      <c r="F666" s="310" t="s">
        <v>1546</v>
      </c>
      <c r="G666" s="349" t="s">
        <v>701</v>
      </c>
      <c r="H666" s="109" t="s">
        <v>2739</v>
      </c>
      <c r="I666" s="447" t="s">
        <v>2743</v>
      </c>
      <c r="J666" s="203" t="s">
        <v>405</v>
      </c>
      <c r="K666" s="202" t="s">
        <v>591</v>
      </c>
      <c r="L666" s="438" t="s">
        <v>2744</v>
      </c>
      <c r="M666" s="399" t="s">
        <v>25</v>
      </c>
      <c r="N666" s="262">
        <v>43462</v>
      </c>
      <c r="O666" s="262">
        <v>43251</v>
      </c>
      <c r="P666" s="262">
        <v>44043</v>
      </c>
      <c r="Q666" s="58">
        <v>256994.95</v>
      </c>
      <c r="R666" s="61">
        <v>0.7</v>
      </c>
      <c r="S666" s="58" t="s">
        <v>279</v>
      </c>
      <c r="T666" s="58">
        <v>179896.47</v>
      </c>
    </row>
    <row r="667" spans="2:20" s="95" customFormat="1" ht="212.25" customHeight="1" thickBot="1" x14ac:dyDescent="0.3">
      <c r="B667" s="596"/>
      <c r="C667" s="536"/>
      <c r="D667" s="605"/>
      <c r="E667" s="552"/>
      <c r="F667" s="311" t="s">
        <v>1546</v>
      </c>
      <c r="G667" s="352" t="s">
        <v>707</v>
      </c>
      <c r="H667" s="111" t="s">
        <v>2740</v>
      </c>
      <c r="I667" s="448" t="s">
        <v>2745</v>
      </c>
      <c r="J667" s="99" t="s">
        <v>405</v>
      </c>
      <c r="K667" s="100" t="s">
        <v>591</v>
      </c>
      <c r="L667" s="441" t="s">
        <v>2746</v>
      </c>
      <c r="M667" s="100" t="s">
        <v>33</v>
      </c>
      <c r="N667" s="263">
        <v>43462</v>
      </c>
      <c r="O667" s="263">
        <v>42929</v>
      </c>
      <c r="P667" s="263">
        <v>44025</v>
      </c>
      <c r="Q667" s="101">
        <v>312800</v>
      </c>
      <c r="R667" s="102">
        <v>0.7</v>
      </c>
      <c r="S667" s="101" t="s">
        <v>279</v>
      </c>
      <c r="T667" s="101">
        <v>218960</v>
      </c>
    </row>
    <row r="668" spans="2:20" ht="42.75" customHeight="1" thickBot="1" x14ac:dyDescent="0.3">
      <c r="B668" s="596"/>
      <c r="C668" s="536"/>
      <c r="D668" s="606"/>
      <c r="E668" s="549" t="s">
        <v>591</v>
      </c>
      <c r="F668" s="546"/>
      <c r="G668" s="546"/>
      <c r="H668" s="546"/>
      <c r="I668" s="546"/>
      <c r="J668" s="546"/>
      <c r="K668" s="151">
        <f>COUNTA(K646:K667)</f>
        <v>22</v>
      </c>
      <c r="L668" s="543"/>
      <c r="M668" s="544"/>
      <c r="N668" s="544"/>
      <c r="O668" s="544"/>
      <c r="P668" s="544"/>
      <c r="Q668" s="162">
        <f>SUM(Q646:Q667)</f>
        <v>7150499.9699999988</v>
      </c>
      <c r="R668" s="504"/>
      <c r="S668" s="505"/>
      <c r="T668" s="166">
        <f>SUM(T646:T667)</f>
        <v>5005350.01</v>
      </c>
    </row>
    <row r="669" spans="2:20" ht="42.75" customHeight="1" thickBot="1" x14ac:dyDescent="0.3">
      <c r="B669" s="596"/>
      <c r="C669" s="597"/>
      <c r="D669" s="532" t="s">
        <v>1846</v>
      </c>
      <c r="E669" s="533"/>
      <c r="F669" s="533"/>
      <c r="G669" s="533"/>
      <c r="H669" s="533"/>
      <c r="I669" s="533"/>
      <c r="J669" s="533"/>
      <c r="K669" s="139">
        <f>K624+K567+K586+K645+K668</f>
        <v>101</v>
      </c>
      <c r="L669" s="512"/>
      <c r="M669" s="513"/>
      <c r="N669" s="513"/>
      <c r="O669" s="513"/>
      <c r="P669" s="513"/>
      <c r="Q669" s="159">
        <f>Q624+Q567+Q586+Q645+Q668</f>
        <v>32974185.32</v>
      </c>
      <c r="R669" s="508"/>
      <c r="S669" s="509"/>
      <c r="T669" s="77">
        <f>T624+T567+T586+T645+T668</f>
        <v>25102449.829999998</v>
      </c>
    </row>
    <row r="670" spans="2:20" ht="157.5" customHeight="1" x14ac:dyDescent="0.25">
      <c r="B670" s="596"/>
      <c r="C670" s="536"/>
      <c r="D670" s="600" t="s">
        <v>1847</v>
      </c>
      <c r="E670" s="136" t="s">
        <v>759</v>
      </c>
      <c r="F670" s="157" t="s">
        <v>758</v>
      </c>
      <c r="G670" s="347" t="s">
        <v>1224</v>
      </c>
      <c r="H670" s="84" t="s">
        <v>760</v>
      </c>
      <c r="I670" s="479" t="s">
        <v>761</v>
      </c>
      <c r="J670" s="157" t="s">
        <v>1499</v>
      </c>
      <c r="K670" s="157" t="s">
        <v>756</v>
      </c>
      <c r="L670" s="84" t="s">
        <v>757</v>
      </c>
      <c r="M670" s="398" t="s">
        <v>375</v>
      </c>
      <c r="N670" s="428">
        <v>42688</v>
      </c>
      <c r="O670" s="428">
        <v>41699</v>
      </c>
      <c r="P670" s="428">
        <v>42735</v>
      </c>
      <c r="Q670" s="97">
        <v>7826768.6600000001</v>
      </c>
      <c r="R670" s="75">
        <v>0.8</v>
      </c>
      <c r="S670" s="83" t="s">
        <v>371</v>
      </c>
      <c r="T670" s="83">
        <v>6261414.9299999997</v>
      </c>
    </row>
    <row r="671" spans="2:20" ht="371.25" customHeight="1" x14ac:dyDescent="0.25">
      <c r="B671" s="596"/>
      <c r="C671" s="536"/>
      <c r="D671" s="587"/>
      <c r="E671" s="137" t="s">
        <v>989</v>
      </c>
      <c r="F671" s="153" t="s">
        <v>988</v>
      </c>
      <c r="G671" s="62" t="s">
        <v>1213</v>
      </c>
      <c r="H671" s="109" t="s">
        <v>989</v>
      </c>
      <c r="I671" s="470" t="s">
        <v>987</v>
      </c>
      <c r="J671" s="153" t="s">
        <v>1499</v>
      </c>
      <c r="K671" s="153" t="s">
        <v>756</v>
      </c>
      <c r="L671" s="109" t="s">
        <v>990</v>
      </c>
      <c r="M671" s="399" t="s">
        <v>375</v>
      </c>
      <c r="N671" s="262">
        <v>42811</v>
      </c>
      <c r="O671" s="262">
        <v>42186</v>
      </c>
      <c r="P671" s="262">
        <v>43465</v>
      </c>
      <c r="Q671" s="58">
        <v>1250000</v>
      </c>
      <c r="R671" s="56">
        <v>0.8</v>
      </c>
      <c r="S671" s="58" t="s">
        <v>371</v>
      </c>
      <c r="T671" s="58">
        <v>1000000</v>
      </c>
    </row>
    <row r="672" spans="2:20" ht="108.75" customHeight="1" x14ac:dyDescent="0.25">
      <c r="B672" s="596"/>
      <c r="C672" s="536"/>
      <c r="D672" s="587"/>
      <c r="E672" s="138" t="s">
        <v>1495</v>
      </c>
      <c r="F672" s="158" t="s">
        <v>1496</v>
      </c>
      <c r="G672" s="87" t="s">
        <v>2453</v>
      </c>
      <c r="H672" s="79" t="s">
        <v>1497</v>
      </c>
      <c r="I672" s="471" t="s">
        <v>1498</v>
      </c>
      <c r="J672" s="158" t="s">
        <v>1499</v>
      </c>
      <c r="K672" s="158" t="s">
        <v>756</v>
      </c>
      <c r="L672" s="79" t="s">
        <v>1497</v>
      </c>
      <c r="M672" s="399" t="s">
        <v>375</v>
      </c>
      <c r="N672" s="262">
        <v>43035</v>
      </c>
      <c r="O672" s="262">
        <v>42186</v>
      </c>
      <c r="P672" s="262">
        <v>43281</v>
      </c>
      <c r="Q672" s="58">
        <v>642486.96</v>
      </c>
      <c r="R672" s="68">
        <v>0.8</v>
      </c>
      <c r="S672" s="78" t="s">
        <v>371</v>
      </c>
      <c r="T672" s="78">
        <v>513989.57</v>
      </c>
    </row>
    <row r="673" spans="2:20" ht="193.5" customHeight="1" x14ac:dyDescent="0.25">
      <c r="B673" s="596"/>
      <c r="C673" s="536"/>
      <c r="D673" s="587"/>
      <c r="E673" s="138" t="s">
        <v>2669</v>
      </c>
      <c r="F673" s="210" t="s">
        <v>2670</v>
      </c>
      <c r="G673" s="87" t="s">
        <v>2766</v>
      </c>
      <c r="H673" s="79" t="s">
        <v>2671</v>
      </c>
      <c r="I673" s="471" t="s">
        <v>2763</v>
      </c>
      <c r="J673" s="210" t="s">
        <v>1499</v>
      </c>
      <c r="K673" s="210" t="s">
        <v>756</v>
      </c>
      <c r="L673" s="79" t="s">
        <v>2767</v>
      </c>
      <c r="M673" s="399" t="s">
        <v>375</v>
      </c>
      <c r="N673" s="262">
        <v>43508</v>
      </c>
      <c r="O673" s="262">
        <v>43346</v>
      </c>
      <c r="P673" s="262">
        <v>44439</v>
      </c>
      <c r="Q673" s="58">
        <v>62282.58</v>
      </c>
      <c r="R673" s="68">
        <v>0.8</v>
      </c>
      <c r="S673" s="78" t="s">
        <v>371</v>
      </c>
      <c r="T673" s="78">
        <v>49826.06</v>
      </c>
    </row>
    <row r="674" spans="2:20" s="95" customFormat="1" ht="212.25" customHeight="1" x14ac:dyDescent="0.25">
      <c r="B674" s="596"/>
      <c r="C674" s="536"/>
      <c r="D674" s="587"/>
      <c r="E674" s="63" t="s">
        <v>2669</v>
      </c>
      <c r="F674" s="153" t="s">
        <v>2670</v>
      </c>
      <c r="G674" s="62" t="s">
        <v>2936</v>
      </c>
      <c r="H674" s="109" t="s">
        <v>2671</v>
      </c>
      <c r="I674" s="470" t="s">
        <v>2672</v>
      </c>
      <c r="J674" s="153" t="s">
        <v>1499</v>
      </c>
      <c r="K674" s="153" t="s">
        <v>756</v>
      </c>
      <c r="L674" s="109" t="s">
        <v>2673</v>
      </c>
      <c r="M674" s="399" t="s">
        <v>375</v>
      </c>
      <c r="N674" s="262">
        <v>43445</v>
      </c>
      <c r="O674" s="262">
        <v>43466</v>
      </c>
      <c r="P674" s="262">
        <v>44561</v>
      </c>
      <c r="Q674" s="58">
        <v>124950</v>
      </c>
      <c r="R674" s="56">
        <v>0.8</v>
      </c>
      <c r="S674" s="58" t="s">
        <v>371</v>
      </c>
      <c r="T674" s="58">
        <v>99960</v>
      </c>
    </row>
    <row r="675" spans="2:20" s="95" customFormat="1" ht="154.5" customHeight="1" x14ac:dyDescent="0.25">
      <c r="B675" s="596"/>
      <c r="C675" s="536"/>
      <c r="D675" s="587"/>
      <c r="E675" s="63" t="s">
        <v>2669</v>
      </c>
      <c r="F675" s="153" t="s">
        <v>2670</v>
      </c>
      <c r="G675" s="62" t="s">
        <v>2937</v>
      </c>
      <c r="H675" s="109" t="s">
        <v>2671</v>
      </c>
      <c r="I675" s="470" t="s">
        <v>2674</v>
      </c>
      <c r="J675" s="153" t="s">
        <v>1499</v>
      </c>
      <c r="K675" s="153" t="s">
        <v>756</v>
      </c>
      <c r="L675" s="109" t="s">
        <v>2675</v>
      </c>
      <c r="M675" s="399" t="s">
        <v>375</v>
      </c>
      <c r="N675" s="262">
        <v>43445</v>
      </c>
      <c r="O675" s="262">
        <v>43528</v>
      </c>
      <c r="P675" s="262">
        <v>44561</v>
      </c>
      <c r="Q675" s="58">
        <v>244540.34</v>
      </c>
      <c r="R675" s="56">
        <v>0.8</v>
      </c>
      <c r="S675" s="58" t="s">
        <v>371</v>
      </c>
      <c r="T675" s="58">
        <v>195632.27</v>
      </c>
    </row>
    <row r="676" spans="2:20" s="95" customFormat="1" ht="123" customHeight="1" x14ac:dyDescent="0.25">
      <c r="B676" s="596"/>
      <c r="C676" s="536"/>
      <c r="D676" s="587"/>
      <c r="E676" s="63" t="s">
        <v>2669</v>
      </c>
      <c r="F676" s="153" t="s">
        <v>2670</v>
      </c>
      <c r="G676" s="62" t="s">
        <v>2938</v>
      </c>
      <c r="H676" s="109" t="s">
        <v>2671</v>
      </c>
      <c r="I676" s="470" t="s">
        <v>2676</v>
      </c>
      <c r="J676" s="153" t="s">
        <v>1499</v>
      </c>
      <c r="K676" s="153" t="s">
        <v>756</v>
      </c>
      <c r="L676" s="109" t="s">
        <v>2677</v>
      </c>
      <c r="M676" s="399" t="s">
        <v>375</v>
      </c>
      <c r="N676" s="262">
        <v>43567</v>
      </c>
      <c r="O676" s="262">
        <v>43584</v>
      </c>
      <c r="P676" s="262">
        <v>44679</v>
      </c>
      <c r="Q676" s="58">
        <v>126200.24</v>
      </c>
      <c r="R676" s="56">
        <v>0.8</v>
      </c>
      <c r="S676" s="58" t="s">
        <v>371</v>
      </c>
      <c r="T676" s="58">
        <v>100960.19</v>
      </c>
    </row>
    <row r="677" spans="2:20" s="95" customFormat="1" ht="108.75" customHeight="1" x14ac:dyDescent="0.25">
      <c r="B677" s="596"/>
      <c r="C677" s="536"/>
      <c r="D677" s="587"/>
      <c r="E677" s="63" t="s">
        <v>2669</v>
      </c>
      <c r="F677" s="264" t="s">
        <v>2670</v>
      </c>
      <c r="G677" s="62" t="s">
        <v>2452</v>
      </c>
      <c r="H677" s="109" t="s">
        <v>2671</v>
      </c>
      <c r="I677" s="276" t="s">
        <v>2787</v>
      </c>
      <c r="J677" s="256" t="s">
        <v>1499</v>
      </c>
      <c r="K677" s="256" t="s">
        <v>756</v>
      </c>
      <c r="L677" s="109" t="s">
        <v>2800</v>
      </c>
      <c r="M677" s="399" t="s">
        <v>375</v>
      </c>
      <c r="N677" s="262">
        <v>43535</v>
      </c>
      <c r="O677" s="262">
        <v>43466</v>
      </c>
      <c r="P677" s="262">
        <v>44561</v>
      </c>
      <c r="Q677" s="58">
        <v>140210</v>
      </c>
      <c r="R677" s="56">
        <v>0.8</v>
      </c>
      <c r="S677" s="58" t="s">
        <v>371</v>
      </c>
      <c r="T677" s="58">
        <v>112168</v>
      </c>
    </row>
    <row r="678" spans="2:20" s="95" customFormat="1" ht="198.75" customHeight="1" x14ac:dyDescent="0.25">
      <c r="B678" s="596"/>
      <c r="C678" s="536"/>
      <c r="D678" s="587"/>
      <c r="E678" s="63" t="s">
        <v>2669</v>
      </c>
      <c r="F678" s="153" t="s">
        <v>2670</v>
      </c>
      <c r="G678" s="62" t="s">
        <v>2939</v>
      </c>
      <c r="H678" s="109" t="s">
        <v>2671</v>
      </c>
      <c r="I678" s="470" t="s">
        <v>2678</v>
      </c>
      <c r="J678" s="153" t="s">
        <v>1499</v>
      </c>
      <c r="K678" s="153" t="s">
        <v>756</v>
      </c>
      <c r="L678" s="109" t="s">
        <v>2679</v>
      </c>
      <c r="M678" s="399" t="s">
        <v>375</v>
      </c>
      <c r="N678" s="262">
        <v>43445</v>
      </c>
      <c r="O678" s="262">
        <v>43405</v>
      </c>
      <c r="P678" s="262">
        <v>44518</v>
      </c>
      <c r="Q678" s="58">
        <v>83932.099999999991</v>
      </c>
      <c r="R678" s="56">
        <v>0.8</v>
      </c>
      <c r="S678" s="58" t="s">
        <v>371</v>
      </c>
      <c r="T678" s="58">
        <v>67145.679999999993</v>
      </c>
    </row>
    <row r="679" spans="2:20" s="95" customFormat="1" ht="211.5" customHeight="1" x14ac:dyDescent="0.25">
      <c r="B679" s="596"/>
      <c r="C679" s="536"/>
      <c r="D679" s="587"/>
      <c r="E679" s="110" t="s">
        <v>2669</v>
      </c>
      <c r="F679" s="210" t="s">
        <v>2670</v>
      </c>
      <c r="G679" s="87" t="s">
        <v>2940</v>
      </c>
      <c r="H679" s="79" t="s">
        <v>2671</v>
      </c>
      <c r="I679" s="471" t="s">
        <v>2764</v>
      </c>
      <c r="J679" s="210" t="s">
        <v>1499</v>
      </c>
      <c r="K679" s="210" t="s">
        <v>756</v>
      </c>
      <c r="L679" s="79" t="s">
        <v>2768</v>
      </c>
      <c r="M679" s="399" t="s">
        <v>375</v>
      </c>
      <c r="N679" s="262">
        <v>43567</v>
      </c>
      <c r="O679" s="262">
        <v>43556</v>
      </c>
      <c r="P679" s="262">
        <v>44561</v>
      </c>
      <c r="Q679" s="58">
        <v>248238.73</v>
      </c>
      <c r="R679" s="68">
        <v>0.8</v>
      </c>
      <c r="S679" s="78" t="s">
        <v>371</v>
      </c>
      <c r="T679" s="78">
        <v>198590.98</v>
      </c>
    </row>
    <row r="680" spans="2:20" s="95" customFormat="1" ht="189.75" customHeight="1" x14ac:dyDescent="0.25">
      <c r="B680" s="596"/>
      <c r="C680" s="536"/>
      <c r="D680" s="587"/>
      <c r="E680" s="110" t="s">
        <v>2669</v>
      </c>
      <c r="F680" s="210" t="s">
        <v>2670</v>
      </c>
      <c r="G680" s="87" t="s">
        <v>2941</v>
      </c>
      <c r="H680" s="79" t="s">
        <v>2671</v>
      </c>
      <c r="I680" s="471" t="s">
        <v>2765</v>
      </c>
      <c r="J680" s="210" t="s">
        <v>1499</v>
      </c>
      <c r="K680" s="210" t="s">
        <v>756</v>
      </c>
      <c r="L680" s="79" t="s">
        <v>2769</v>
      </c>
      <c r="M680" s="399" t="s">
        <v>375</v>
      </c>
      <c r="N680" s="262">
        <v>43508</v>
      </c>
      <c r="O680" s="262">
        <v>43475</v>
      </c>
      <c r="P680" s="262">
        <v>44561</v>
      </c>
      <c r="Q680" s="58">
        <v>253334.19999999998</v>
      </c>
      <c r="R680" s="68">
        <v>0.8</v>
      </c>
      <c r="S680" s="78" t="s">
        <v>371</v>
      </c>
      <c r="T680" s="78">
        <v>202667.36</v>
      </c>
    </row>
    <row r="681" spans="2:20" s="95" customFormat="1" ht="230.25" customHeight="1" thickBot="1" x14ac:dyDescent="0.3">
      <c r="B681" s="596"/>
      <c r="C681" s="536"/>
      <c r="D681" s="587"/>
      <c r="E681" s="188" t="s">
        <v>2669</v>
      </c>
      <c r="F681" s="100" t="s">
        <v>2670</v>
      </c>
      <c r="G681" s="348" t="s">
        <v>2942</v>
      </c>
      <c r="H681" s="111" t="s">
        <v>2671</v>
      </c>
      <c r="I681" s="472" t="s">
        <v>2680</v>
      </c>
      <c r="J681" s="100" t="s">
        <v>1499</v>
      </c>
      <c r="K681" s="100" t="s">
        <v>756</v>
      </c>
      <c r="L681" s="111" t="s">
        <v>2681</v>
      </c>
      <c r="M681" s="100" t="s">
        <v>375</v>
      </c>
      <c r="N681" s="263">
        <v>43445</v>
      </c>
      <c r="O681" s="263">
        <v>43346</v>
      </c>
      <c r="P681" s="263">
        <v>44469</v>
      </c>
      <c r="Q681" s="101">
        <v>70000</v>
      </c>
      <c r="R681" s="104">
        <v>0.8</v>
      </c>
      <c r="S681" s="101" t="s">
        <v>371</v>
      </c>
      <c r="T681" s="101">
        <v>56000</v>
      </c>
    </row>
    <row r="682" spans="2:20" ht="42.75" customHeight="1" thickBot="1" x14ac:dyDescent="0.3">
      <c r="B682" s="596"/>
      <c r="C682" s="536"/>
      <c r="D682" s="587"/>
      <c r="E682" s="549" t="s">
        <v>756</v>
      </c>
      <c r="F682" s="546"/>
      <c r="G682" s="546"/>
      <c r="H682" s="546"/>
      <c r="I682" s="546"/>
      <c r="J682" s="546"/>
      <c r="K682" s="151">
        <f>COUNTA(K670:K681)</f>
        <v>12</v>
      </c>
      <c r="L682" s="543"/>
      <c r="M682" s="544"/>
      <c r="N682" s="544"/>
      <c r="O682" s="544"/>
      <c r="P682" s="544"/>
      <c r="Q682" s="162">
        <f>SUM(Q670:Q681)</f>
        <v>11072943.810000001</v>
      </c>
      <c r="R682" s="506"/>
      <c r="S682" s="507"/>
      <c r="T682" s="166">
        <f>SUM(T670:T681)</f>
        <v>8858355.0399999991</v>
      </c>
    </row>
    <row r="683" spans="2:20" ht="145.19999999999999" x14ac:dyDescent="0.25">
      <c r="B683" s="596"/>
      <c r="C683" s="536"/>
      <c r="D683" s="587" t="s">
        <v>1847</v>
      </c>
      <c r="E683" s="82" t="s">
        <v>479</v>
      </c>
      <c r="F683" s="315" t="s">
        <v>827</v>
      </c>
      <c r="G683" s="347" t="s">
        <v>477</v>
      </c>
      <c r="H683" s="84" t="s">
        <v>478</v>
      </c>
      <c r="I683" s="479" t="s">
        <v>480</v>
      </c>
      <c r="J683" s="157" t="s">
        <v>1499</v>
      </c>
      <c r="K683" s="157" t="s">
        <v>593</v>
      </c>
      <c r="L683" s="84" t="s">
        <v>482</v>
      </c>
      <c r="M683" s="299" t="s">
        <v>375</v>
      </c>
      <c r="N683" s="428">
        <v>42520</v>
      </c>
      <c r="O683" s="428">
        <v>42491</v>
      </c>
      <c r="P683" s="428">
        <v>43585</v>
      </c>
      <c r="Q683" s="124">
        <v>107000</v>
      </c>
      <c r="R683" s="75">
        <v>0.8</v>
      </c>
      <c r="S683" s="83" t="s">
        <v>371</v>
      </c>
      <c r="T683" s="83">
        <v>85600</v>
      </c>
    </row>
    <row r="684" spans="2:20" ht="190.5" customHeight="1" thickBot="1" x14ac:dyDescent="0.3">
      <c r="B684" s="596"/>
      <c r="C684" s="536"/>
      <c r="D684" s="587"/>
      <c r="E684" s="110" t="s">
        <v>479</v>
      </c>
      <c r="F684" s="316" t="s">
        <v>618</v>
      </c>
      <c r="G684" s="87" t="s">
        <v>619</v>
      </c>
      <c r="H684" s="79" t="s">
        <v>620</v>
      </c>
      <c r="I684" s="471" t="s">
        <v>621</v>
      </c>
      <c r="J684" s="158" t="s">
        <v>1499</v>
      </c>
      <c r="K684" s="158" t="s">
        <v>593</v>
      </c>
      <c r="L684" s="79" t="s">
        <v>622</v>
      </c>
      <c r="M684" s="305" t="s">
        <v>375</v>
      </c>
      <c r="N684" s="263">
        <v>42635</v>
      </c>
      <c r="O684" s="263">
        <v>42736</v>
      </c>
      <c r="P684" s="263">
        <v>43830</v>
      </c>
      <c r="Q684" s="121">
        <v>96428.73</v>
      </c>
      <c r="R684" s="68">
        <v>0.8</v>
      </c>
      <c r="S684" s="78" t="s">
        <v>371</v>
      </c>
      <c r="T684" s="78">
        <v>77142.98</v>
      </c>
    </row>
    <row r="685" spans="2:20" ht="42.75" customHeight="1" thickBot="1" x14ac:dyDescent="0.3">
      <c r="B685" s="596"/>
      <c r="C685" s="536"/>
      <c r="D685" s="588"/>
      <c r="E685" s="568" t="s">
        <v>593</v>
      </c>
      <c r="F685" s="546"/>
      <c r="G685" s="546"/>
      <c r="H685" s="546"/>
      <c r="I685" s="546"/>
      <c r="J685" s="546"/>
      <c r="K685" s="151">
        <f>COUNTA(K683:K684)</f>
        <v>2</v>
      </c>
      <c r="L685" s="543"/>
      <c r="M685" s="569"/>
      <c r="N685" s="569"/>
      <c r="O685" s="569"/>
      <c r="P685" s="569"/>
      <c r="Q685" s="442">
        <f>SUM(Q683:Q684)</f>
        <v>203428.72999999998</v>
      </c>
      <c r="R685" s="506"/>
      <c r="S685" s="507"/>
      <c r="T685" s="166">
        <f>SUM(T683:T684)</f>
        <v>162742.97999999998</v>
      </c>
    </row>
    <row r="686" spans="2:20" ht="195" customHeight="1" x14ac:dyDescent="0.25">
      <c r="B686" s="596"/>
      <c r="C686" s="536"/>
      <c r="D686" s="587" t="s">
        <v>1847</v>
      </c>
      <c r="E686" s="82" t="s">
        <v>1792</v>
      </c>
      <c r="F686" s="315" t="s">
        <v>1761</v>
      </c>
      <c r="G686" s="347" t="s">
        <v>2454</v>
      </c>
      <c r="H686" s="84" t="s">
        <v>1762</v>
      </c>
      <c r="I686" s="479" t="s">
        <v>1793</v>
      </c>
      <c r="J686" s="157" t="s">
        <v>1499</v>
      </c>
      <c r="K686" s="157" t="s">
        <v>1760</v>
      </c>
      <c r="L686" s="84" t="s">
        <v>1764</v>
      </c>
      <c r="M686" s="398" t="s">
        <v>375</v>
      </c>
      <c r="N686" s="428">
        <v>43151</v>
      </c>
      <c r="O686" s="428">
        <v>43417</v>
      </c>
      <c r="P686" s="428">
        <v>43862</v>
      </c>
      <c r="Q686" s="97">
        <v>14518.75</v>
      </c>
      <c r="R686" s="75">
        <v>0.8</v>
      </c>
      <c r="S686" s="83" t="s">
        <v>371</v>
      </c>
      <c r="T686" s="83">
        <v>11615</v>
      </c>
    </row>
    <row r="687" spans="2:20" ht="200.25" customHeight="1" x14ac:dyDescent="0.25">
      <c r="B687" s="596"/>
      <c r="C687" s="536"/>
      <c r="D687" s="588"/>
      <c r="E687" s="591" t="s">
        <v>1792</v>
      </c>
      <c r="F687" s="314" t="s">
        <v>1761</v>
      </c>
      <c r="G687" s="62" t="s">
        <v>2455</v>
      </c>
      <c r="H687" s="109" t="s">
        <v>1762</v>
      </c>
      <c r="I687" s="470" t="s">
        <v>1763</v>
      </c>
      <c r="J687" s="153" t="s">
        <v>1499</v>
      </c>
      <c r="K687" s="153" t="s">
        <v>1760</v>
      </c>
      <c r="L687" s="109" t="s">
        <v>1764</v>
      </c>
      <c r="M687" s="399" t="s">
        <v>375</v>
      </c>
      <c r="N687" s="262">
        <v>43147</v>
      </c>
      <c r="O687" s="262">
        <v>43158</v>
      </c>
      <c r="P687" s="262">
        <v>44112</v>
      </c>
      <c r="Q687" s="58">
        <v>145951.16</v>
      </c>
      <c r="R687" s="56">
        <v>0.8</v>
      </c>
      <c r="S687" s="58" t="s">
        <v>371</v>
      </c>
      <c r="T687" s="58">
        <v>116760.93</v>
      </c>
    </row>
    <row r="688" spans="2:20" ht="162" customHeight="1" x14ac:dyDescent="0.25">
      <c r="B688" s="596"/>
      <c r="C688" s="536"/>
      <c r="D688" s="588"/>
      <c r="E688" s="554"/>
      <c r="F688" s="314" t="s">
        <v>2135</v>
      </c>
      <c r="G688" s="62" t="s">
        <v>2456</v>
      </c>
      <c r="H688" s="109" t="s">
        <v>2136</v>
      </c>
      <c r="I688" s="470" t="s">
        <v>2300</v>
      </c>
      <c r="J688" s="153" t="s">
        <v>1499</v>
      </c>
      <c r="K688" s="153" t="s">
        <v>1760</v>
      </c>
      <c r="L688" s="109" t="s">
        <v>2301</v>
      </c>
      <c r="M688" s="399" t="s">
        <v>375</v>
      </c>
      <c r="N688" s="262">
        <v>43396</v>
      </c>
      <c r="O688" s="262">
        <v>42782</v>
      </c>
      <c r="P688" s="262">
        <v>43876</v>
      </c>
      <c r="Q688" s="58">
        <v>141804</v>
      </c>
      <c r="R688" s="56">
        <v>0.8</v>
      </c>
      <c r="S688" s="58" t="s">
        <v>371</v>
      </c>
      <c r="T688" s="58">
        <v>113443.2</v>
      </c>
    </row>
    <row r="689" spans="2:20" ht="213" customHeight="1" x14ac:dyDescent="0.25">
      <c r="B689" s="596"/>
      <c r="C689" s="536"/>
      <c r="D689" s="588"/>
      <c r="E689" s="554"/>
      <c r="F689" s="314" t="s">
        <v>2135</v>
      </c>
      <c r="G689" s="62" t="s">
        <v>2457</v>
      </c>
      <c r="H689" s="109" t="s">
        <v>2136</v>
      </c>
      <c r="I689" s="470" t="s">
        <v>2137</v>
      </c>
      <c r="J689" s="153" t="s">
        <v>1499</v>
      </c>
      <c r="K689" s="153" t="s">
        <v>1760</v>
      </c>
      <c r="L689" s="109" t="s">
        <v>2139</v>
      </c>
      <c r="M689" s="399" t="s">
        <v>375</v>
      </c>
      <c r="N689" s="262">
        <v>43551</v>
      </c>
      <c r="O689" s="262">
        <v>43410</v>
      </c>
      <c r="P689" s="262">
        <v>44196</v>
      </c>
      <c r="Q689" s="58">
        <v>35519.440000000002</v>
      </c>
      <c r="R689" s="56">
        <v>0.8</v>
      </c>
      <c r="S689" s="58" t="s">
        <v>371</v>
      </c>
      <c r="T689" s="58">
        <v>28415.55</v>
      </c>
    </row>
    <row r="690" spans="2:20" ht="202.5" customHeight="1" x14ac:dyDescent="0.25">
      <c r="B690" s="596"/>
      <c r="C690" s="536"/>
      <c r="D690" s="588"/>
      <c r="E690" s="554"/>
      <c r="F690" s="316" t="s">
        <v>2135</v>
      </c>
      <c r="G690" s="87" t="s">
        <v>2458</v>
      </c>
      <c r="H690" s="79" t="s">
        <v>2136</v>
      </c>
      <c r="I690" s="471" t="s">
        <v>2138</v>
      </c>
      <c r="J690" s="158" t="s">
        <v>1499</v>
      </c>
      <c r="K690" s="158" t="s">
        <v>1760</v>
      </c>
      <c r="L690" s="79" t="s">
        <v>2140</v>
      </c>
      <c r="M690" s="399" t="s">
        <v>375</v>
      </c>
      <c r="N690" s="262">
        <v>43537</v>
      </c>
      <c r="O690" s="262">
        <v>43416</v>
      </c>
      <c r="P690" s="262">
        <v>44130</v>
      </c>
      <c r="Q690" s="58">
        <v>19575.39</v>
      </c>
      <c r="R690" s="68">
        <v>0.8</v>
      </c>
      <c r="S690" s="78" t="s">
        <v>371</v>
      </c>
      <c r="T690" s="78">
        <v>15660.31</v>
      </c>
    </row>
    <row r="691" spans="2:20" ht="202.5" customHeight="1" x14ac:dyDescent="0.25">
      <c r="B691" s="596"/>
      <c r="C691" s="536"/>
      <c r="D691" s="588"/>
      <c r="E691" s="554"/>
      <c r="F691" s="316" t="s">
        <v>2802</v>
      </c>
      <c r="G691" s="87" t="s">
        <v>2943</v>
      </c>
      <c r="H691" s="79" t="s">
        <v>2803</v>
      </c>
      <c r="I691" s="471" t="s">
        <v>2801</v>
      </c>
      <c r="J691" s="257" t="s">
        <v>1499</v>
      </c>
      <c r="K691" s="257" t="s">
        <v>1760</v>
      </c>
      <c r="L691" s="79" t="s">
        <v>2804</v>
      </c>
      <c r="M691" s="399" t="s">
        <v>375</v>
      </c>
      <c r="N691" s="262">
        <v>43368</v>
      </c>
      <c r="O691" s="262">
        <v>43236</v>
      </c>
      <c r="P691" s="262">
        <v>44180</v>
      </c>
      <c r="Q691" s="58">
        <v>125000</v>
      </c>
      <c r="R691" s="68">
        <v>0.8</v>
      </c>
      <c r="S691" s="78" t="s">
        <v>371</v>
      </c>
      <c r="T691" s="78">
        <v>100000</v>
      </c>
    </row>
    <row r="692" spans="2:20" s="95" customFormat="1" ht="192" customHeight="1" x14ac:dyDescent="0.25">
      <c r="B692" s="596"/>
      <c r="C692" s="536"/>
      <c r="D692" s="588"/>
      <c r="E692" s="554"/>
      <c r="F692" s="314" t="s">
        <v>2682</v>
      </c>
      <c r="G692" s="62" t="s">
        <v>2683</v>
      </c>
      <c r="H692" s="109" t="s">
        <v>2684</v>
      </c>
      <c r="I692" s="470" t="s">
        <v>2685</v>
      </c>
      <c r="J692" s="153" t="s">
        <v>1499</v>
      </c>
      <c r="K692" s="153" t="s">
        <v>1760</v>
      </c>
      <c r="L692" s="109" t="s">
        <v>2686</v>
      </c>
      <c r="M692" s="399" t="s">
        <v>375</v>
      </c>
      <c r="N692" s="262">
        <v>43445</v>
      </c>
      <c r="O692" s="262">
        <v>43525</v>
      </c>
      <c r="P692" s="262">
        <v>44445</v>
      </c>
      <c r="Q692" s="58">
        <v>1345678.27</v>
      </c>
      <c r="R692" s="56">
        <v>0.8</v>
      </c>
      <c r="S692" s="58" t="s">
        <v>371</v>
      </c>
      <c r="T692" s="58">
        <v>1076542.6200000001</v>
      </c>
    </row>
    <row r="693" spans="2:20" s="95" customFormat="1" ht="192" customHeight="1" thickBot="1" x14ac:dyDescent="0.3">
      <c r="B693" s="596"/>
      <c r="C693" s="536"/>
      <c r="D693" s="588"/>
      <c r="E693" s="555"/>
      <c r="F693" s="100" t="s">
        <v>2682</v>
      </c>
      <c r="G693" s="348" t="s">
        <v>2913</v>
      </c>
      <c r="H693" s="111" t="s">
        <v>2684</v>
      </c>
      <c r="I693" s="472" t="s">
        <v>2687</v>
      </c>
      <c r="J693" s="100" t="s">
        <v>1499</v>
      </c>
      <c r="K693" s="100" t="s">
        <v>1760</v>
      </c>
      <c r="L693" s="111" t="s">
        <v>2688</v>
      </c>
      <c r="M693" s="279" t="s">
        <v>375</v>
      </c>
      <c r="N693" s="259">
        <v>43445</v>
      </c>
      <c r="O693" s="259">
        <v>43525</v>
      </c>
      <c r="P693" s="259">
        <v>44445</v>
      </c>
      <c r="Q693" s="443">
        <v>1355528.76</v>
      </c>
      <c r="R693" s="104">
        <v>0.8</v>
      </c>
      <c r="S693" s="101" t="s">
        <v>371</v>
      </c>
      <c r="T693" s="101">
        <v>1084423.01</v>
      </c>
    </row>
    <row r="694" spans="2:20" ht="42.75" customHeight="1" thickBot="1" x14ac:dyDescent="0.3">
      <c r="B694" s="596"/>
      <c r="C694" s="536"/>
      <c r="D694" s="588"/>
      <c r="E694" s="568" t="s">
        <v>1760</v>
      </c>
      <c r="F694" s="546"/>
      <c r="G694" s="546"/>
      <c r="H694" s="546"/>
      <c r="I694" s="546"/>
      <c r="J694" s="546"/>
      <c r="K694" s="151">
        <f>COUNTA(K686:K693)</f>
        <v>8</v>
      </c>
      <c r="L694" s="543"/>
      <c r="M694" s="544"/>
      <c r="N694" s="544"/>
      <c r="O694" s="544"/>
      <c r="P694" s="544"/>
      <c r="Q694" s="162">
        <f>SUM(Q686:Q693)</f>
        <v>3183575.77</v>
      </c>
      <c r="R694" s="506"/>
      <c r="S694" s="507"/>
      <c r="T694" s="166">
        <f>SUM(T686:T693)</f>
        <v>2546860.62</v>
      </c>
    </row>
    <row r="695" spans="2:20" ht="207.75" customHeight="1" x14ac:dyDescent="0.25">
      <c r="B695" s="596"/>
      <c r="C695" s="536"/>
      <c r="D695" s="587" t="s">
        <v>1847</v>
      </c>
      <c r="E695" s="82" t="s">
        <v>1350</v>
      </c>
      <c r="F695" s="315" t="s">
        <v>1569</v>
      </c>
      <c r="G695" s="347" t="s">
        <v>2596</v>
      </c>
      <c r="H695" s="84" t="s">
        <v>1581</v>
      </c>
      <c r="I695" s="479" t="s">
        <v>1580</v>
      </c>
      <c r="J695" s="157" t="s">
        <v>1499</v>
      </c>
      <c r="K695" s="157" t="s">
        <v>1507</v>
      </c>
      <c r="L695" s="84" t="s">
        <v>2332</v>
      </c>
      <c r="M695" s="398" t="s">
        <v>375</v>
      </c>
      <c r="N695" s="428">
        <v>43041</v>
      </c>
      <c r="O695" s="428">
        <v>43009</v>
      </c>
      <c r="P695" s="428">
        <v>43555</v>
      </c>
      <c r="Q695" s="124">
        <v>13903.560000000001</v>
      </c>
      <c r="R695" s="75">
        <v>0.8</v>
      </c>
      <c r="S695" s="83" t="s">
        <v>371</v>
      </c>
      <c r="T695" s="83">
        <v>11122.85</v>
      </c>
    </row>
    <row r="696" spans="2:20" ht="209.25" customHeight="1" x14ac:dyDescent="0.25">
      <c r="B696" s="596"/>
      <c r="C696" s="536"/>
      <c r="D696" s="587"/>
      <c r="E696" s="63" t="s">
        <v>1350</v>
      </c>
      <c r="F696" s="314" t="s">
        <v>1500</v>
      </c>
      <c r="G696" s="62" t="s">
        <v>2459</v>
      </c>
      <c r="H696" s="109" t="s">
        <v>1501</v>
      </c>
      <c r="I696" s="470" t="s">
        <v>1502</v>
      </c>
      <c r="J696" s="153" t="s">
        <v>1499</v>
      </c>
      <c r="K696" s="153" t="s">
        <v>1507</v>
      </c>
      <c r="L696" s="109" t="s">
        <v>1568</v>
      </c>
      <c r="M696" s="399" t="s">
        <v>375</v>
      </c>
      <c r="N696" s="262">
        <v>43033</v>
      </c>
      <c r="O696" s="262">
        <v>43132</v>
      </c>
      <c r="P696" s="262">
        <v>43312</v>
      </c>
      <c r="Q696" s="118">
        <v>3791.88</v>
      </c>
      <c r="R696" s="56">
        <v>0.8</v>
      </c>
      <c r="S696" s="58" t="s">
        <v>371</v>
      </c>
      <c r="T696" s="58">
        <v>3033.5</v>
      </c>
    </row>
    <row r="697" spans="2:20" ht="193.5" customHeight="1" x14ac:dyDescent="0.25">
      <c r="B697" s="596"/>
      <c r="C697" s="536"/>
      <c r="D697" s="587"/>
      <c r="E697" s="63" t="s">
        <v>1350</v>
      </c>
      <c r="F697" s="314" t="s">
        <v>1570</v>
      </c>
      <c r="G697" s="62" t="s">
        <v>2460</v>
      </c>
      <c r="H697" s="109" t="s">
        <v>1608</v>
      </c>
      <c r="I697" s="470" t="s">
        <v>1585</v>
      </c>
      <c r="J697" s="153" t="s">
        <v>1499</v>
      </c>
      <c r="K697" s="153" t="s">
        <v>1507</v>
      </c>
      <c r="L697" s="109" t="s">
        <v>1576</v>
      </c>
      <c r="M697" s="399" t="s">
        <v>375</v>
      </c>
      <c r="N697" s="262">
        <v>43041</v>
      </c>
      <c r="O697" s="262">
        <v>42926</v>
      </c>
      <c r="P697" s="262">
        <v>43465</v>
      </c>
      <c r="Q697" s="118">
        <v>15167.52</v>
      </c>
      <c r="R697" s="56">
        <v>0.8</v>
      </c>
      <c r="S697" s="58" t="s">
        <v>371</v>
      </c>
      <c r="T697" s="58">
        <v>12134.02</v>
      </c>
    </row>
    <row r="698" spans="2:20" ht="298.5" customHeight="1" x14ac:dyDescent="0.25">
      <c r="B698" s="596"/>
      <c r="C698" s="536"/>
      <c r="D698" s="587"/>
      <c r="E698" s="63" t="s">
        <v>1350</v>
      </c>
      <c r="F698" s="314" t="s">
        <v>1500</v>
      </c>
      <c r="G698" s="62" t="s">
        <v>2461</v>
      </c>
      <c r="H698" s="109" t="s">
        <v>1501</v>
      </c>
      <c r="I698" s="470" t="s">
        <v>1503</v>
      </c>
      <c r="J698" s="153" t="s">
        <v>1499</v>
      </c>
      <c r="K698" s="153" t="s">
        <v>1507</v>
      </c>
      <c r="L698" s="109" t="s">
        <v>2333</v>
      </c>
      <c r="M698" s="399" t="s">
        <v>375</v>
      </c>
      <c r="N698" s="262">
        <v>43476</v>
      </c>
      <c r="O698" s="262">
        <v>42901</v>
      </c>
      <c r="P698" s="262">
        <v>43449</v>
      </c>
      <c r="Q698" s="118">
        <v>7670.93</v>
      </c>
      <c r="R698" s="56">
        <v>0.8</v>
      </c>
      <c r="S698" s="58" t="s">
        <v>371</v>
      </c>
      <c r="T698" s="58">
        <v>6136.74</v>
      </c>
    </row>
    <row r="699" spans="2:20" ht="207" customHeight="1" x14ac:dyDescent="0.25">
      <c r="B699" s="596"/>
      <c r="C699" s="536"/>
      <c r="D699" s="587"/>
      <c r="E699" s="63" t="s">
        <v>1350</v>
      </c>
      <c r="F699" s="314" t="s">
        <v>1500</v>
      </c>
      <c r="G699" s="62" t="s">
        <v>2462</v>
      </c>
      <c r="H699" s="109" t="s">
        <v>1501</v>
      </c>
      <c r="I699" s="470" t="s">
        <v>1504</v>
      </c>
      <c r="J699" s="153" t="s">
        <v>1499</v>
      </c>
      <c r="K699" s="153" t="s">
        <v>1507</v>
      </c>
      <c r="L699" s="109" t="s">
        <v>1582</v>
      </c>
      <c r="M699" s="399" t="s">
        <v>375</v>
      </c>
      <c r="N699" s="262">
        <v>43033</v>
      </c>
      <c r="O699" s="262">
        <v>43327</v>
      </c>
      <c r="P699" s="262">
        <v>43691</v>
      </c>
      <c r="Q699" s="118">
        <v>5055.84</v>
      </c>
      <c r="R699" s="56">
        <v>0.8</v>
      </c>
      <c r="S699" s="58" t="s">
        <v>371</v>
      </c>
      <c r="T699" s="58">
        <v>4044.67</v>
      </c>
    </row>
    <row r="700" spans="2:20" ht="211.5" customHeight="1" x14ac:dyDescent="0.25">
      <c r="B700" s="596"/>
      <c r="C700" s="536"/>
      <c r="D700" s="587"/>
      <c r="E700" s="63" t="s">
        <v>1350</v>
      </c>
      <c r="F700" s="314" t="s">
        <v>1569</v>
      </c>
      <c r="G700" s="62" t="s">
        <v>2463</v>
      </c>
      <c r="H700" s="109" t="s">
        <v>1581</v>
      </c>
      <c r="I700" s="470" t="s">
        <v>1586</v>
      </c>
      <c r="J700" s="153" t="s">
        <v>1499</v>
      </c>
      <c r="K700" s="153" t="s">
        <v>1507</v>
      </c>
      <c r="L700" s="109" t="s">
        <v>1579</v>
      </c>
      <c r="M700" s="399" t="s">
        <v>375</v>
      </c>
      <c r="N700" s="262">
        <v>43041</v>
      </c>
      <c r="O700" s="262">
        <v>42902</v>
      </c>
      <c r="P700" s="262">
        <v>43449</v>
      </c>
      <c r="Q700" s="118">
        <v>50558.400000000001</v>
      </c>
      <c r="R700" s="56">
        <v>0.8</v>
      </c>
      <c r="S700" s="58" t="s">
        <v>371</v>
      </c>
      <c r="T700" s="58">
        <v>40446.720000000001</v>
      </c>
    </row>
    <row r="701" spans="2:20" ht="211.5" customHeight="1" x14ac:dyDescent="0.25">
      <c r="B701" s="596"/>
      <c r="C701" s="536"/>
      <c r="D701" s="587"/>
      <c r="E701" s="63" t="s">
        <v>1350</v>
      </c>
      <c r="F701" s="317" t="s">
        <v>1500</v>
      </c>
      <c r="G701" s="62" t="s">
        <v>2464</v>
      </c>
      <c r="H701" s="109" t="s">
        <v>1501</v>
      </c>
      <c r="I701" s="470" t="s">
        <v>1505</v>
      </c>
      <c r="J701" s="153" t="s">
        <v>1499</v>
      </c>
      <c r="K701" s="153" t="s">
        <v>1507</v>
      </c>
      <c r="L701" s="109" t="s">
        <v>1583</v>
      </c>
      <c r="M701" s="399" t="s">
        <v>375</v>
      </c>
      <c r="N701" s="262">
        <v>43033</v>
      </c>
      <c r="O701" s="262">
        <v>42917</v>
      </c>
      <c r="P701" s="262">
        <v>43465</v>
      </c>
      <c r="Q701" s="118">
        <v>7583.76</v>
      </c>
      <c r="R701" s="56">
        <v>0.8</v>
      </c>
      <c r="S701" s="58" t="s">
        <v>371</v>
      </c>
      <c r="T701" s="58">
        <v>6067.01</v>
      </c>
    </row>
    <row r="702" spans="2:20" ht="211.5" customHeight="1" x14ac:dyDescent="0.25">
      <c r="B702" s="596"/>
      <c r="C702" s="536"/>
      <c r="D702" s="587"/>
      <c r="E702" s="63" t="s">
        <v>1350</v>
      </c>
      <c r="F702" s="317" t="s">
        <v>1500</v>
      </c>
      <c r="G702" s="62" t="s">
        <v>2597</v>
      </c>
      <c r="H702" s="109" t="s">
        <v>1501</v>
      </c>
      <c r="I702" s="470" t="s">
        <v>1506</v>
      </c>
      <c r="J702" s="153" t="s">
        <v>1499</v>
      </c>
      <c r="K702" s="153" t="s">
        <v>1507</v>
      </c>
      <c r="L702" s="109" t="s">
        <v>1584</v>
      </c>
      <c r="M702" s="399" t="s">
        <v>375</v>
      </c>
      <c r="N702" s="262">
        <v>43025</v>
      </c>
      <c r="O702" s="262">
        <v>43220</v>
      </c>
      <c r="P702" s="262">
        <v>43630</v>
      </c>
      <c r="Q702" s="118">
        <v>25279.200000000001</v>
      </c>
      <c r="R702" s="56">
        <v>0.8</v>
      </c>
      <c r="S702" s="58" t="s">
        <v>371</v>
      </c>
      <c r="T702" s="58">
        <v>20223.36</v>
      </c>
    </row>
    <row r="703" spans="2:20" ht="170.25" customHeight="1" x14ac:dyDescent="0.25">
      <c r="B703" s="596"/>
      <c r="C703" s="536"/>
      <c r="D703" s="587"/>
      <c r="E703" s="63" t="s">
        <v>1350</v>
      </c>
      <c r="F703" s="317" t="s">
        <v>1570</v>
      </c>
      <c r="G703" s="62" t="s">
        <v>2465</v>
      </c>
      <c r="H703" s="109" t="s">
        <v>1608</v>
      </c>
      <c r="I703" s="470" t="s">
        <v>2141</v>
      </c>
      <c r="J703" s="153" t="s">
        <v>1499</v>
      </c>
      <c r="K703" s="153" t="s">
        <v>1507</v>
      </c>
      <c r="L703" s="109" t="s">
        <v>2334</v>
      </c>
      <c r="M703" s="399" t="s">
        <v>375</v>
      </c>
      <c r="N703" s="262">
        <v>43285</v>
      </c>
      <c r="O703" s="262">
        <v>42940</v>
      </c>
      <c r="P703" s="262">
        <v>43495</v>
      </c>
      <c r="Q703" s="118">
        <v>6319.8</v>
      </c>
      <c r="R703" s="56">
        <v>0.8</v>
      </c>
      <c r="S703" s="58" t="s">
        <v>371</v>
      </c>
      <c r="T703" s="58">
        <v>5055.84</v>
      </c>
    </row>
    <row r="704" spans="2:20" ht="219" customHeight="1" x14ac:dyDescent="0.25">
      <c r="B704" s="596"/>
      <c r="C704" s="536"/>
      <c r="D704" s="587"/>
      <c r="E704" s="63" t="s">
        <v>1350</v>
      </c>
      <c r="F704" s="317" t="s">
        <v>1889</v>
      </c>
      <c r="G704" s="62" t="s">
        <v>2466</v>
      </c>
      <c r="H704" s="109" t="s">
        <v>1890</v>
      </c>
      <c r="I704" s="470" t="s">
        <v>1891</v>
      </c>
      <c r="J704" s="153" t="s">
        <v>1499</v>
      </c>
      <c r="K704" s="153" t="s">
        <v>1507</v>
      </c>
      <c r="L704" s="109" t="s">
        <v>2335</v>
      </c>
      <c r="M704" s="399" t="s">
        <v>375</v>
      </c>
      <c r="N704" s="262">
        <v>43159</v>
      </c>
      <c r="O704" s="262">
        <v>42992</v>
      </c>
      <c r="P704" s="262">
        <v>43343</v>
      </c>
      <c r="Q704" s="118">
        <v>11375.64</v>
      </c>
      <c r="R704" s="56">
        <v>0.8</v>
      </c>
      <c r="S704" s="58" t="s">
        <v>371</v>
      </c>
      <c r="T704" s="58">
        <v>9100.51</v>
      </c>
    </row>
    <row r="705" spans="2:20" ht="198.75" customHeight="1" x14ac:dyDescent="0.25">
      <c r="B705" s="596"/>
      <c r="C705" s="536"/>
      <c r="D705" s="587"/>
      <c r="E705" s="63" t="s">
        <v>1350</v>
      </c>
      <c r="F705" s="317" t="s">
        <v>1569</v>
      </c>
      <c r="G705" s="62" t="s">
        <v>2467</v>
      </c>
      <c r="H705" s="109" t="s">
        <v>1581</v>
      </c>
      <c r="I705" s="470" t="s">
        <v>2302</v>
      </c>
      <c r="J705" s="153" t="s">
        <v>1499</v>
      </c>
      <c r="K705" s="153" t="s">
        <v>1507</v>
      </c>
      <c r="L705" s="109" t="s">
        <v>2303</v>
      </c>
      <c r="M705" s="399" t="s">
        <v>375</v>
      </c>
      <c r="N705" s="262">
        <v>43384</v>
      </c>
      <c r="O705" s="262">
        <v>43313</v>
      </c>
      <c r="P705" s="262">
        <v>43708</v>
      </c>
      <c r="Q705" s="118">
        <v>8847.7200000000012</v>
      </c>
      <c r="R705" s="56">
        <v>0.8</v>
      </c>
      <c r="S705" s="58" t="s">
        <v>371</v>
      </c>
      <c r="T705" s="58">
        <v>7078.18</v>
      </c>
    </row>
    <row r="706" spans="2:20" ht="170.25" customHeight="1" x14ac:dyDescent="0.25">
      <c r="B706" s="596"/>
      <c r="C706" s="536"/>
      <c r="D706" s="587"/>
      <c r="E706" s="63" t="s">
        <v>1350</v>
      </c>
      <c r="F706" s="317" t="s">
        <v>1500</v>
      </c>
      <c r="G706" s="62" t="s">
        <v>2468</v>
      </c>
      <c r="H706" s="109" t="s">
        <v>1501</v>
      </c>
      <c r="I706" s="470" t="s">
        <v>1893</v>
      </c>
      <c r="J706" s="153" t="s">
        <v>1499</v>
      </c>
      <c r="K706" s="153" t="s">
        <v>1507</v>
      </c>
      <c r="L706" s="109" t="s">
        <v>1894</v>
      </c>
      <c r="M706" s="399" t="s">
        <v>375</v>
      </c>
      <c r="N706" s="262">
        <v>43166</v>
      </c>
      <c r="O706" s="262">
        <v>43146</v>
      </c>
      <c r="P706" s="262">
        <v>43631</v>
      </c>
      <c r="Q706" s="118">
        <v>6319.8</v>
      </c>
      <c r="R706" s="56">
        <v>0.8</v>
      </c>
      <c r="S706" s="58" t="s">
        <v>371</v>
      </c>
      <c r="T706" s="58">
        <v>5055.84</v>
      </c>
    </row>
    <row r="707" spans="2:20" ht="208.5" customHeight="1" x14ac:dyDescent="0.25">
      <c r="B707" s="596"/>
      <c r="C707" s="536"/>
      <c r="D707" s="587"/>
      <c r="E707" s="63" t="s">
        <v>1350</v>
      </c>
      <c r="F707" s="317" t="s">
        <v>1765</v>
      </c>
      <c r="G707" s="62" t="s">
        <v>2598</v>
      </c>
      <c r="H707" s="109" t="s">
        <v>1766</v>
      </c>
      <c r="I707" s="470" t="s">
        <v>1767</v>
      </c>
      <c r="J707" s="153" t="s">
        <v>1499</v>
      </c>
      <c r="K707" s="153" t="s">
        <v>1507</v>
      </c>
      <c r="L707" s="109" t="s">
        <v>1771</v>
      </c>
      <c r="M707" s="399" t="s">
        <v>375</v>
      </c>
      <c r="N707" s="262">
        <v>43133</v>
      </c>
      <c r="O707" s="262">
        <v>43069</v>
      </c>
      <c r="P707" s="262">
        <v>43555</v>
      </c>
      <c r="Q707" s="118">
        <v>10111.68</v>
      </c>
      <c r="R707" s="56">
        <v>0.8</v>
      </c>
      <c r="S707" s="58" t="s">
        <v>371</v>
      </c>
      <c r="T707" s="58">
        <v>8089.34</v>
      </c>
    </row>
    <row r="708" spans="2:20" ht="219" customHeight="1" x14ac:dyDescent="0.25">
      <c r="B708" s="596"/>
      <c r="C708" s="536"/>
      <c r="D708" s="587"/>
      <c r="E708" s="63" t="s">
        <v>1350</v>
      </c>
      <c r="F708" s="317" t="s">
        <v>1569</v>
      </c>
      <c r="G708" s="62" t="s">
        <v>2469</v>
      </c>
      <c r="H708" s="109" t="s">
        <v>1581</v>
      </c>
      <c r="I708" s="470" t="s">
        <v>1768</v>
      </c>
      <c r="J708" s="153" t="s">
        <v>1499</v>
      </c>
      <c r="K708" s="153" t="s">
        <v>1507</v>
      </c>
      <c r="L708" s="109" t="s">
        <v>1772</v>
      </c>
      <c r="M708" s="399" t="s">
        <v>375</v>
      </c>
      <c r="N708" s="262">
        <v>43133</v>
      </c>
      <c r="O708" s="262">
        <v>43101</v>
      </c>
      <c r="P708" s="262">
        <v>43646</v>
      </c>
      <c r="Q708" s="118">
        <v>13903.560000000001</v>
      </c>
      <c r="R708" s="56">
        <v>0.8</v>
      </c>
      <c r="S708" s="58" t="s">
        <v>371</v>
      </c>
      <c r="T708" s="58">
        <v>11122.85</v>
      </c>
    </row>
    <row r="709" spans="2:20" ht="205.5" customHeight="1" x14ac:dyDescent="0.25">
      <c r="B709" s="596"/>
      <c r="C709" s="536"/>
      <c r="D709" s="587"/>
      <c r="E709" s="63" t="s">
        <v>1350</v>
      </c>
      <c r="F709" s="317" t="s">
        <v>1569</v>
      </c>
      <c r="G709" s="62" t="s">
        <v>2470</v>
      </c>
      <c r="H709" s="109" t="s">
        <v>1581</v>
      </c>
      <c r="I709" s="470" t="s">
        <v>1769</v>
      </c>
      <c r="J709" s="153" t="s">
        <v>1499</v>
      </c>
      <c r="K709" s="153" t="s">
        <v>1507</v>
      </c>
      <c r="L709" s="109" t="s">
        <v>1773</v>
      </c>
      <c r="M709" s="399" t="s">
        <v>375</v>
      </c>
      <c r="N709" s="262">
        <v>43133</v>
      </c>
      <c r="O709" s="262">
        <v>42993</v>
      </c>
      <c r="P709" s="262">
        <v>43465</v>
      </c>
      <c r="Q709" s="118">
        <v>11375.64</v>
      </c>
      <c r="R709" s="56">
        <v>0.8</v>
      </c>
      <c r="S709" s="58" t="s">
        <v>371</v>
      </c>
      <c r="T709" s="58">
        <v>9100.51</v>
      </c>
    </row>
    <row r="710" spans="2:20" ht="205.5" customHeight="1" x14ac:dyDescent="0.25">
      <c r="B710" s="596"/>
      <c r="C710" s="536"/>
      <c r="D710" s="587"/>
      <c r="E710" s="63" t="s">
        <v>1350</v>
      </c>
      <c r="F710" s="317" t="s">
        <v>1500</v>
      </c>
      <c r="G710" s="62" t="s">
        <v>2599</v>
      </c>
      <c r="H710" s="109" t="s">
        <v>1501</v>
      </c>
      <c r="I710" s="470" t="s">
        <v>1770</v>
      </c>
      <c r="J710" s="153" t="s">
        <v>1499</v>
      </c>
      <c r="K710" s="153" t="s">
        <v>1507</v>
      </c>
      <c r="L710" s="109" t="s">
        <v>2336</v>
      </c>
      <c r="M710" s="399" t="s">
        <v>375</v>
      </c>
      <c r="N710" s="262">
        <v>43133</v>
      </c>
      <c r="O710" s="262">
        <v>43313</v>
      </c>
      <c r="P710" s="262">
        <v>43677</v>
      </c>
      <c r="Q710" s="118">
        <v>2527.92</v>
      </c>
      <c r="R710" s="56">
        <v>0.8</v>
      </c>
      <c r="S710" s="58" t="s">
        <v>371</v>
      </c>
      <c r="T710" s="58">
        <v>2022.34</v>
      </c>
    </row>
    <row r="711" spans="2:20" ht="205.5" customHeight="1" x14ac:dyDescent="0.25">
      <c r="B711" s="596"/>
      <c r="C711" s="536"/>
      <c r="D711" s="587"/>
      <c r="E711" s="110" t="s">
        <v>1350</v>
      </c>
      <c r="F711" s="325" t="s">
        <v>1881</v>
      </c>
      <c r="G711" s="87" t="s">
        <v>2471</v>
      </c>
      <c r="H711" s="79" t="s">
        <v>1883</v>
      </c>
      <c r="I711" s="471" t="s">
        <v>2142</v>
      </c>
      <c r="J711" s="158" t="s">
        <v>1499</v>
      </c>
      <c r="K711" s="158" t="s">
        <v>1507</v>
      </c>
      <c r="L711" s="79" t="s">
        <v>2143</v>
      </c>
      <c r="M711" s="399" t="s">
        <v>375</v>
      </c>
      <c r="N711" s="262">
        <v>43325</v>
      </c>
      <c r="O711" s="262">
        <v>42991</v>
      </c>
      <c r="P711" s="262">
        <v>43447</v>
      </c>
      <c r="Q711" s="121">
        <v>6319.8</v>
      </c>
      <c r="R711" s="68">
        <v>0.8</v>
      </c>
      <c r="S711" s="78" t="s">
        <v>371</v>
      </c>
      <c r="T711" s="78">
        <v>5055.84</v>
      </c>
    </row>
    <row r="712" spans="2:20" ht="205.5" customHeight="1" x14ac:dyDescent="0.25">
      <c r="B712" s="596"/>
      <c r="C712" s="536"/>
      <c r="D712" s="588"/>
      <c r="E712" s="110" t="s">
        <v>1350</v>
      </c>
      <c r="F712" s="325" t="s">
        <v>1881</v>
      </c>
      <c r="G712" s="87" t="s">
        <v>2600</v>
      </c>
      <c r="H712" s="79" t="s">
        <v>1883</v>
      </c>
      <c r="I712" s="471" t="s">
        <v>1884</v>
      </c>
      <c r="J712" s="158" t="s">
        <v>1499</v>
      </c>
      <c r="K712" s="158" t="s">
        <v>1507</v>
      </c>
      <c r="L712" s="79" t="s">
        <v>1885</v>
      </c>
      <c r="M712" s="399" t="s">
        <v>375</v>
      </c>
      <c r="N712" s="262">
        <v>43159</v>
      </c>
      <c r="O712" s="262">
        <v>43049</v>
      </c>
      <c r="P712" s="262">
        <v>43190</v>
      </c>
      <c r="Q712" s="121">
        <v>5055.84</v>
      </c>
      <c r="R712" s="68">
        <v>0.8</v>
      </c>
      <c r="S712" s="78" t="s">
        <v>371</v>
      </c>
      <c r="T712" s="78">
        <v>4044.67</v>
      </c>
    </row>
    <row r="713" spans="2:20" ht="205.5" customHeight="1" x14ac:dyDescent="0.25">
      <c r="B713" s="596"/>
      <c r="C713" s="536"/>
      <c r="D713" s="588"/>
      <c r="E713" s="110" t="s">
        <v>1350</v>
      </c>
      <c r="F713" s="317" t="s">
        <v>1881</v>
      </c>
      <c r="G713" s="62" t="s">
        <v>2472</v>
      </c>
      <c r="H713" s="109" t="s">
        <v>1883</v>
      </c>
      <c r="I713" s="470" t="s">
        <v>1886</v>
      </c>
      <c r="J713" s="153" t="s">
        <v>1499</v>
      </c>
      <c r="K713" s="153" t="s">
        <v>1507</v>
      </c>
      <c r="L713" s="109" t="s">
        <v>1887</v>
      </c>
      <c r="M713" s="399" t="s">
        <v>375</v>
      </c>
      <c r="N713" s="262">
        <v>43159</v>
      </c>
      <c r="O713" s="262">
        <v>43101</v>
      </c>
      <c r="P713" s="262">
        <v>43555</v>
      </c>
      <c r="Q713" s="118">
        <v>6319.8</v>
      </c>
      <c r="R713" s="56">
        <v>0.8</v>
      </c>
      <c r="S713" s="58" t="s">
        <v>371</v>
      </c>
      <c r="T713" s="58">
        <v>5055.84</v>
      </c>
    </row>
    <row r="714" spans="2:20" ht="205.5" customHeight="1" x14ac:dyDescent="0.25">
      <c r="B714" s="596"/>
      <c r="C714" s="536"/>
      <c r="D714" s="588"/>
      <c r="E714" s="110" t="s">
        <v>1350</v>
      </c>
      <c r="F714" s="317" t="s">
        <v>1881</v>
      </c>
      <c r="G714" s="62" t="s">
        <v>2601</v>
      </c>
      <c r="H714" s="109" t="s">
        <v>1883</v>
      </c>
      <c r="I714" s="470" t="s">
        <v>2144</v>
      </c>
      <c r="J714" s="153" t="s">
        <v>1499</v>
      </c>
      <c r="K714" s="153" t="s">
        <v>1507</v>
      </c>
      <c r="L714" s="109" t="s">
        <v>2337</v>
      </c>
      <c r="M714" s="399" t="s">
        <v>375</v>
      </c>
      <c r="N714" s="262">
        <v>43272</v>
      </c>
      <c r="O714" s="262">
        <v>43011</v>
      </c>
      <c r="P714" s="262">
        <v>43236</v>
      </c>
      <c r="Q714" s="118">
        <v>7583.76</v>
      </c>
      <c r="R714" s="56">
        <v>0.8</v>
      </c>
      <c r="S714" s="58" t="s">
        <v>371</v>
      </c>
      <c r="T714" s="58">
        <v>6067.01</v>
      </c>
    </row>
    <row r="715" spans="2:20" ht="205.5" customHeight="1" x14ac:dyDescent="0.25">
      <c r="B715" s="596"/>
      <c r="C715" s="536"/>
      <c r="D715" s="588"/>
      <c r="E715" s="110" t="s">
        <v>1350</v>
      </c>
      <c r="F715" s="325" t="s">
        <v>1500</v>
      </c>
      <c r="G715" s="87" t="s">
        <v>2473</v>
      </c>
      <c r="H715" s="79" t="s">
        <v>1501</v>
      </c>
      <c r="I715" s="471" t="s">
        <v>2304</v>
      </c>
      <c r="J715" s="158" t="s">
        <v>1499</v>
      </c>
      <c r="K715" s="158" t="s">
        <v>1507</v>
      </c>
      <c r="L715" s="79" t="s">
        <v>2305</v>
      </c>
      <c r="M715" s="399" t="s">
        <v>375</v>
      </c>
      <c r="N715" s="262">
        <v>43395</v>
      </c>
      <c r="O715" s="262">
        <v>43041</v>
      </c>
      <c r="P715" s="262">
        <v>43556</v>
      </c>
      <c r="Q715" s="121">
        <v>5055.84</v>
      </c>
      <c r="R715" s="68">
        <v>0.8</v>
      </c>
      <c r="S715" s="78" t="s">
        <v>371</v>
      </c>
      <c r="T715" s="78">
        <v>4044.67</v>
      </c>
    </row>
    <row r="716" spans="2:20" ht="205.5" customHeight="1" x14ac:dyDescent="0.25">
      <c r="B716" s="596"/>
      <c r="C716" s="536"/>
      <c r="D716" s="588"/>
      <c r="E716" s="110" t="s">
        <v>1350</v>
      </c>
      <c r="F716" s="325" t="s">
        <v>1569</v>
      </c>
      <c r="G716" s="87" t="s">
        <v>2474</v>
      </c>
      <c r="H716" s="79" t="s">
        <v>1581</v>
      </c>
      <c r="I716" s="471" t="s">
        <v>2018</v>
      </c>
      <c r="J716" s="158" t="s">
        <v>1499</v>
      </c>
      <c r="K716" s="158" t="s">
        <v>1507</v>
      </c>
      <c r="L716" s="79" t="s">
        <v>2019</v>
      </c>
      <c r="M716" s="399" t="s">
        <v>375</v>
      </c>
      <c r="N716" s="262">
        <v>43258</v>
      </c>
      <c r="O716" s="262">
        <v>43101</v>
      </c>
      <c r="P716" s="262">
        <v>43465</v>
      </c>
      <c r="Q716" s="121">
        <v>15167.52</v>
      </c>
      <c r="R716" s="68">
        <v>0.8</v>
      </c>
      <c r="S716" s="78" t="s">
        <v>371</v>
      </c>
      <c r="T716" s="78">
        <v>12134.02</v>
      </c>
    </row>
    <row r="717" spans="2:20" ht="205.5" customHeight="1" x14ac:dyDescent="0.25">
      <c r="B717" s="596"/>
      <c r="C717" s="536"/>
      <c r="D717" s="588"/>
      <c r="E717" s="110" t="s">
        <v>1350</v>
      </c>
      <c r="F717" s="325" t="s">
        <v>1881</v>
      </c>
      <c r="G717" s="87" t="s">
        <v>2475</v>
      </c>
      <c r="H717" s="79" t="s">
        <v>1883</v>
      </c>
      <c r="I717" s="471" t="s">
        <v>2146</v>
      </c>
      <c r="J717" s="158" t="s">
        <v>1499</v>
      </c>
      <c r="K717" s="158" t="s">
        <v>1507</v>
      </c>
      <c r="L717" s="79" t="s">
        <v>2148</v>
      </c>
      <c r="M717" s="399" t="s">
        <v>375</v>
      </c>
      <c r="N717" s="262">
        <v>43272</v>
      </c>
      <c r="O717" s="262">
        <v>43221</v>
      </c>
      <c r="P717" s="262">
        <v>43799</v>
      </c>
      <c r="Q717" s="121">
        <v>15167.52</v>
      </c>
      <c r="R717" s="68">
        <v>0.8</v>
      </c>
      <c r="S717" s="78" t="s">
        <v>371</v>
      </c>
      <c r="T717" s="78">
        <v>12134.02</v>
      </c>
    </row>
    <row r="718" spans="2:20" ht="205.5" customHeight="1" x14ac:dyDescent="0.25">
      <c r="B718" s="596"/>
      <c r="C718" s="536"/>
      <c r="D718" s="588"/>
      <c r="E718" s="63" t="s">
        <v>1350</v>
      </c>
      <c r="F718" s="317" t="s">
        <v>1882</v>
      </c>
      <c r="G718" s="62" t="s">
        <v>2500</v>
      </c>
      <c r="H718" s="109" t="s">
        <v>1888</v>
      </c>
      <c r="I718" s="470" t="s">
        <v>2147</v>
      </c>
      <c r="J718" s="153" t="s">
        <v>1499</v>
      </c>
      <c r="K718" s="153" t="s">
        <v>1507</v>
      </c>
      <c r="L718" s="109" t="s">
        <v>2149</v>
      </c>
      <c r="M718" s="399" t="s">
        <v>375</v>
      </c>
      <c r="N718" s="262">
        <v>43272</v>
      </c>
      <c r="O718" s="262">
        <v>43191</v>
      </c>
      <c r="P718" s="262">
        <v>43738</v>
      </c>
      <c r="Q718" s="118">
        <v>3791.88</v>
      </c>
      <c r="R718" s="56">
        <v>0.8</v>
      </c>
      <c r="S718" s="58" t="s">
        <v>371</v>
      </c>
      <c r="T718" s="58">
        <v>3033.5</v>
      </c>
    </row>
    <row r="719" spans="2:20" ht="205.5" customHeight="1" x14ac:dyDescent="0.25">
      <c r="B719" s="596"/>
      <c r="C719" s="536"/>
      <c r="D719" s="588"/>
      <c r="E719" s="63" t="s">
        <v>1350</v>
      </c>
      <c r="F719" s="317" t="s">
        <v>1569</v>
      </c>
      <c r="G719" s="62" t="s">
        <v>2476</v>
      </c>
      <c r="H719" s="109" t="s">
        <v>1581</v>
      </c>
      <c r="I719" s="470" t="s">
        <v>2020</v>
      </c>
      <c r="J719" s="153" t="s">
        <v>1499</v>
      </c>
      <c r="K719" s="153" t="s">
        <v>1507</v>
      </c>
      <c r="L719" s="109" t="s">
        <v>2021</v>
      </c>
      <c r="M719" s="399" t="s">
        <v>375</v>
      </c>
      <c r="N719" s="262">
        <v>43259</v>
      </c>
      <c r="O719" s="262">
        <v>43101</v>
      </c>
      <c r="P719" s="262">
        <v>43646</v>
      </c>
      <c r="Q719" s="118">
        <v>5055.84</v>
      </c>
      <c r="R719" s="56">
        <v>0.8</v>
      </c>
      <c r="S719" s="58" t="s">
        <v>371</v>
      </c>
      <c r="T719" s="58">
        <v>4044.67</v>
      </c>
    </row>
    <row r="720" spans="2:20" ht="145.5" customHeight="1" x14ac:dyDescent="0.25">
      <c r="B720" s="596"/>
      <c r="C720" s="536"/>
      <c r="D720" s="588"/>
      <c r="E720" s="63" t="s">
        <v>1350</v>
      </c>
      <c r="F720" s="317" t="s">
        <v>1500</v>
      </c>
      <c r="G720" s="62" t="s">
        <v>2477</v>
      </c>
      <c r="H720" s="109" t="s">
        <v>1501</v>
      </c>
      <c r="I720" s="470" t="s">
        <v>2022</v>
      </c>
      <c r="J720" s="153" t="s">
        <v>1499</v>
      </c>
      <c r="K720" s="153" t="s">
        <v>1507</v>
      </c>
      <c r="L720" s="109" t="s">
        <v>2023</v>
      </c>
      <c r="M720" s="399" t="s">
        <v>375</v>
      </c>
      <c r="N720" s="262">
        <v>43248</v>
      </c>
      <c r="O720" s="262">
        <v>43083</v>
      </c>
      <c r="P720" s="262">
        <v>43629</v>
      </c>
      <c r="Q720" s="118">
        <v>5055.84</v>
      </c>
      <c r="R720" s="56">
        <v>0.8</v>
      </c>
      <c r="S720" s="58" t="s">
        <v>371</v>
      </c>
      <c r="T720" s="58">
        <v>4044.67</v>
      </c>
    </row>
    <row r="721" spans="2:20" ht="205.5" customHeight="1" x14ac:dyDescent="0.25">
      <c r="B721" s="596"/>
      <c r="C721" s="536"/>
      <c r="D721" s="588"/>
      <c r="E721" s="63" t="s">
        <v>1350</v>
      </c>
      <c r="F721" s="317" t="s">
        <v>1882</v>
      </c>
      <c r="G721" s="62" t="s">
        <v>2602</v>
      </c>
      <c r="H721" s="109" t="s">
        <v>1888</v>
      </c>
      <c r="I721" s="470" t="s">
        <v>2331</v>
      </c>
      <c r="J721" s="153" t="s">
        <v>1499</v>
      </c>
      <c r="K721" s="153" t="s">
        <v>1507</v>
      </c>
      <c r="L721" s="109" t="s">
        <v>2330</v>
      </c>
      <c r="M721" s="399" t="s">
        <v>375</v>
      </c>
      <c r="N721" s="262">
        <v>43424</v>
      </c>
      <c r="O721" s="262">
        <v>43221</v>
      </c>
      <c r="P721" s="262">
        <v>43585</v>
      </c>
      <c r="Q721" s="118">
        <v>16431.48</v>
      </c>
      <c r="R721" s="56">
        <v>0.8</v>
      </c>
      <c r="S721" s="58" t="s">
        <v>371</v>
      </c>
      <c r="T721" s="58">
        <v>13145.18</v>
      </c>
    </row>
    <row r="722" spans="2:20" ht="205.5" customHeight="1" x14ac:dyDescent="0.25">
      <c r="B722" s="596"/>
      <c r="C722" s="536"/>
      <c r="D722" s="588"/>
      <c r="E722" s="63" t="s">
        <v>1350</v>
      </c>
      <c r="F722" s="317" t="s">
        <v>1569</v>
      </c>
      <c r="G722" s="62" t="s">
        <v>2478</v>
      </c>
      <c r="H722" s="109" t="s">
        <v>1581</v>
      </c>
      <c r="I722" s="470" t="s">
        <v>2024</v>
      </c>
      <c r="J722" s="153" t="s">
        <v>1499</v>
      </c>
      <c r="K722" s="153" t="s">
        <v>1507</v>
      </c>
      <c r="L722" s="109" t="s">
        <v>2025</v>
      </c>
      <c r="M722" s="399" t="s">
        <v>375</v>
      </c>
      <c r="N722" s="262">
        <v>43258</v>
      </c>
      <c r="O722" s="262">
        <v>43101</v>
      </c>
      <c r="P722" s="262">
        <v>43646</v>
      </c>
      <c r="Q722" s="118">
        <v>10111.68</v>
      </c>
      <c r="R722" s="56">
        <v>0.8</v>
      </c>
      <c r="S722" s="58" t="s">
        <v>371</v>
      </c>
      <c r="T722" s="58">
        <v>8089.34</v>
      </c>
    </row>
    <row r="723" spans="2:20" ht="205.5" customHeight="1" x14ac:dyDescent="0.25">
      <c r="B723" s="596"/>
      <c r="C723" s="536"/>
      <c r="D723" s="588"/>
      <c r="E723" s="63" t="s">
        <v>1350</v>
      </c>
      <c r="F723" s="317" t="s">
        <v>2017</v>
      </c>
      <c r="G723" s="62" t="s">
        <v>2479</v>
      </c>
      <c r="H723" s="109" t="s">
        <v>2026</v>
      </c>
      <c r="I723" s="470" t="s">
        <v>2027</v>
      </c>
      <c r="J723" s="153" t="s">
        <v>1499</v>
      </c>
      <c r="K723" s="153" t="s">
        <v>1507</v>
      </c>
      <c r="L723" s="109" t="s">
        <v>2028</v>
      </c>
      <c r="M723" s="399" t="s">
        <v>375</v>
      </c>
      <c r="N723" s="262">
        <v>43248</v>
      </c>
      <c r="O723" s="262">
        <v>43132</v>
      </c>
      <c r="P723" s="262">
        <v>43556</v>
      </c>
      <c r="Q723" s="118">
        <v>8847.7200000000012</v>
      </c>
      <c r="R723" s="56">
        <v>0.8</v>
      </c>
      <c r="S723" s="58" t="s">
        <v>371</v>
      </c>
      <c r="T723" s="58">
        <v>7078.18</v>
      </c>
    </row>
    <row r="724" spans="2:20" ht="205.5" customHeight="1" x14ac:dyDescent="0.25">
      <c r="B724" s="596"/>
      <c r="C724" s="536"/>
      <c r="D724" s="588"/>
      <c r="E724" s="63" t="s">
        <v>1350</v>
      </c>
      <c r="F724" s="317" t="s">
        <v>1500</v>
      </c>
      <c r="G724" s="62" t="s">
        <v>2480</v>
      </c>
      <c r="H724" s="109" t="s">
        <v>1501</v>
      </c>
      <c r="I724" s="470" t="s">
        <v>2029</v>
      </c>
      <c r="J724" s="153" t="s">
        <v>1499</v>
      </c>
      <c r="K724" s="153" t="s">
        <v>1507</v>
      </c>
      <c r="L724" s="109" t="s">
        <v>2030</v>
      </c>
      <c r="M724" s="399" t="s">
        <v>375</v>
      </c>
      <c r="N724" s="262">
        <v>43248</v>
      </c>
      <c r="O724" s="262">
        <v>43269</v>
      </c>
      <c r="P724" s="262">
        <v>43816</v>
      </c>
      <c r="Q724" s="118">
        <v>6319.8</v>
      </c>
      <c r="R724" s="56">
        <v>0.8</v>
      </c>
      <c r="S724" s="58" t="s">
        <v>371</v>
      </c>
      <c r="T724" s="58">
        <v>5055.84</v>
      </c>
    </row>
    <row r="725" spans="2:20" ht="205.5" customHeight="1" x14ac:dyDescent="0.25">
      <c r="B725" s="596"/>
      <c r="C725" s="536"/>
      <c r="D725" s="588"/>
      <c r="E725" s="63" t="s">
        <v>1350</v>
      </c>
      <c r="F725" s="317" t="s">
        <v>1881</v>
      </c>
      <c r="G725" s="62" t="s">
        <v>2481</v>
      </c>
      <c r="H725" s="109" t="s">
        <v>1883</v>
      </c>
      <c r="I725" s="470" t="s">
        <v>2150</v>
      </c>
      <c r="J725" s="153" t="s">
        <v>1499</v>
      </c>
      <c r="K725" s="153" t="s">
        <v>1507</v>
      </c>
      <c r="L725" s="109" t="s">
        <v>2154</v>
      </c>
      <c r="M725" s="399" t="s">
        <v>375</v>
      </c>
      <c r="N725" s="262">
        <v>43272</v>
      </c>
      <c r="O725" s="262">
        <v>43096</v>
      </c>
      <c r="P725" s="262">
        <v>43620</v>
      </c>
      <c r="Q725" s="118">
        <v>7583.76</v>
      </c>
      <c r="R725" s="56">
        <v>0.8</v>
      </c>
      <c r="S725" s="58" t="s">
        <v>371</v>
      </c>
      <c r="T725" s="58">
        <v>6067.01</v>
      </c>
    </row>
    <row r="726" spans="2:20" ht="205.5" customHeight="1" x14ac:dyDescent="0.25">
      <c r="B726" s="596"/>
      <c r="C726" s="536"/>
      <c r="D726" s="588"/>
      <c r="E726" s="63" t="s">
        <v>1350</v>
      </c>
      <c r="F726" s="317" t="s">
        <v>1881</v>
      </c>
      <c r="G726" s="62" t="s">
        <v>2482</v>
      </c>
      <c r="H726" s="109" t="s">
        <v>1883</v>
      </c>
      <c r="I726" s="470" t="s">
        <v>2151</v>
      </c>
      <c r="J726" s="153" t="s">
        <v>1499</v>
      </c>
      <c r="K726" s="153" t="s">
        <v>1507</v>
      </c>
      <c r="L726" s="109" t="s">
        <v>2338</v>
      </c>
      <c r="M726" s="399" t="s">
        <v>375</v>
      </c>
      <c r="N726" s="262">
        <v>43272</v>
      </c>
      <c r="O726" s="262">
        <v>43160</v>
      </c>
      <c r="P726" s="262">
        <v>43524</v>
      </c>
      <c r="Q726" s="118">
        <v>3791.8900000000003</v>
      </c>
      <c r="R726" s="56">
        <v>0.8</v>
      </c>
      <c r="S726" s="58" t="s">
        <v>371</v>
      </c>
      <c r="T726" s="58">
        <v>3033.51</v>
      </c>
    </row>
    <row r="727" spans="2:20" ht="205.5" customHeight="1" x14ac:dyDescent="0.25">
      <c r="B727" s="596"/>
      <c r="C727" s="536"/>
      <c r="D727" s="588"/>
      <c r="E727" s="63" t="s">
        <v>1350</v>
      </c>
      <c r="F727" s="317" t="s">
        <v>1569</v>
      </c>
      <c r="G727" s="62" t="s">
        <v>2603</v>
      </c>
      <c r="H727" s="109" t="s">
        <v>1581</v>
      </c>
      <c r="I727" s="470" t="s">
        <v>2152</v>
      </c>
      <c r="J727" s="153" t="s">
        <v>1499</v>
      </c>
      <c r="K727" s="153" t="s">
        <v>1507</v>
      </c>
      <c r="L727" s="109" t="s">
        <v>2156</v>
      </c>
      <c r="M727" s="399" t="s">
        <v>375</v>
      </c>
      <c r="N727" s="262">
        <v>43285</v>
      </c>
      <c r="O727" s="262">
        <v>43282</v>
      </c>
      <c r="P727" s="262">
        <v>43799</v>
      </c>
      <c r="Q727" s="118">
        <v>16431.48</v>
      </c>
      <c r="R727" s="56">
        <v>0.8</v>
      </c>
      <c r="S727" s="58" t="s">
        <v>371</v>
      </c>
      <c r="T727" s="58">
        <v>13145.18</v>
      </c>
    </row>
    <row r="728" spans="2:20" ht="152.25" customHeight="1" x14ac:dyDescent="0.25">
      <c r="B728" s="596"/>
      <c r="C728" s="536"/>
      <c r="D728" s="588"/>
      <c r="E728" s="110" t="s">
        <v>1350</v>
      </c>
      <c r="F728" s="325" t="s">
        <v>1881</v>
      </c>
      <c r="G728" s="87" t="s">
        <v>2483</v>
      </c>
      <c r="H728" s="79" t="s">
        <v>1883</v>
      </c>
      <c r="I728" s="471" t="s">
        <v>2153</v>
      </c>
      <c r="J728" s="265" t="s">
        <v>1499</v>
      </c>
      <c r="K728" s="265" t="s">
        <v>1507</v>
      </c>
      <c r="L728" s="79" t="s">
        <v>2157</v>
      </c>
      <c r="M728" s="399" t="s">
        <v>375</v>
      </c>
      <c r="N728" s="262">
        <v>43272</v>
      </c>
      <c r="O728" s="262">
        <v>42990</v>
      </c>
      <c r="P728" s="262">
        <v>43555</v>
      </c>
      <c r="Q728" s="121">
        <v>6319.8</v>
      </c>
      <c r="R728" s="68">
        <v>0.8</v>
      </c>
      <c r="S728" s="78" t="s">
        <v>371</v>
      </c>
      <c r="T728" s="78">
        <v>5055.84</v>
      </c>
    </row>
    <row r="729" spans="2:20" ht="205.5" customHeight="1" x14ac:dyDescent="0.25">
      <c r="B729" s="596"/>
      <c r="C729" s="536"/>
      <c r="D729" s="588"/>
      <c r="E729" s="63" t="s">
        <v>1350</v>
      </c>
      <c r="F729" s="317" t="s">
        <v>1500</v>
      </c>
      <c r="G729" s="62" t="s">
        <v>2604</v>
      </c>
      <c r="H729" s="109" t="s">
        <v>1501</v>
      </c>
      <c r="I729" s="470" t="s">
        <v>2031</v>
      </c>
      <c r="J729" s="264" t="s">
        <v>1499</v>
      </c>
      <c r="K729" s="264" t="s">
        <v>1507</v>
      </c>
      <c r="L729" s="109" t="s">
        <v>2339</v>
      </c>
      <c r="M729" s="399" t="s">
        <v>375</v>
      </c>
      <c r="N729" s="262">
        <v>43248</v>
      </c>
      <c r="O729" s="262">
        <v>43191</v>
      </c>
      <c r="P729" s="262">
        <v>43738</v>
      </c>
      <c r="Q729" s="58">
        <v>3791.88</v>
      </c>
      <c r="R729" s="56">
        <v>0.8</v>
      </c>
      <c r="S729" s="58" t="s">
        <v>371</v>
      </c>
      <c r="T729" s="58">
        <v>3033.5</v>
      </c>
    </row>
    <row r="730" spans="2:20" ht="205.5" customHeight="1" x14ac:dyDescent="0.25">
      <c r="B730" s="596"/>
      <c r="C730" s="536"/>
      <c r="D730" s="588"/>
      <c r="E730" s="110" t="s">
        <v>1350</v>
      </c>
      <c r="F730" s="325" t="s">
        <v>2805</v>
      </c>
      <c r="G730" s="87" t="s">
        <v>2944</v>
      </c>
      <c r="H730" s="79" t="s">
        <v>2806</v>
      </c>
      <c r="I730" s="471" t="s">
        <v>2807</v>
      </c>
      <c r="J730" s="291" t="s">
        <v>1499</v>
      </c>
      <c r="K730" s="291" t="s">
        <v>1507</v>
      </c>
      <c r="L730" s="79" t="s">
        <v>2808</v>
      </c>
      <c r="M730" s="399" t="s">
        <v>375</v>
      </c>
      <c r="N730" s="262">
        <v>43530</v>
      </c>
      <c r="O730" s="262">
        <v>43525</v>
      </c>
      <c r="P730" s="262">
        <v>43890</v>
      </c>
      <c r="Q730" s="78">
        <v>8792.4500000000007</v>
      </c>
      <c r="R730" s="68">
        <v>0.8</v>
      </c>
      <c r="S730" s="78" t="s">
        <v>371</v>
      </c>
      <c r="T730" s="78">
        <v>7033.96</v>
      </c>
    </row>
    <row r="731" spans="2:20" ht="205.5" customHeight="1" x14ac:dyDescent="0.25">
      <c r="B731" s="596"/>
      <c r="C731" s="536"/>
      <c r="D731" s="588"/>
      <c r="E731" s="110" t="s">
        <v>1350</v>
      </c>
      <c r="F731" s="458" t="s">
        <v>2881</v>
      </c>
      <c r="G731" s="87" t="s">
        <v>2992</v>
      </c>
      <c r="H731" s="79" t="s">
        <v>1890</v>
      </c>
      <c r="I731" s="471" t="s">
        <v>2984</v>
      </c>
      <c r="J731" s="316" t="s">
        <v>1499</v>
      </c>
      <c r="K731" s="316" t="s">
        <v>1507</v>
      </c>
      <c r="L731" s="79" t="s">
        <v>2985</v>
      </c>
      <c r="M731" s="460" t="s">
        <v>375</v>
      </c>
      <c r="N731" s="262">
        <v>43591</v>
      </c>
      <c r="O731" s="262">
        <v>43419</v>
      </c>
      <c r="P731" s="262">
        <v>43646</v>
      </c>
      <c r="Q731" s="78">
        <v>13072.8</v>
      </c>
      <c r="R731" s="68">
        <v>0.8</v>
      </c>
      <c r="S731" s="78" t="s">
        <v>371</v>
      </c>
      <c r="T731" s="78">
        <v>10458.24</v>
      </c>
    </row>
    <row r="732" spans="2:20" ht="205.5" customHeight="1" x14ac:dyDescent="0.25">
      <c r="B732" s="596"/>
      <c r="C732" s="536"/>
      <c r="D732" s="588"/>
      <c r="E732" s="63" t="s">
        <v>1350</v>
      </c>
      <c r="F732" s="317" t="s">
        <v>2880</v>
      </c>
      <c r="G732" s="62" t="s">
        <v>1290</v>
      </c>
      <c r="H732" s="109" t="s">
        <v>1608</v>
      </c>
      <c r="I732" s="470" t="s">
        <v>2883</v>
      </c>
      <c r="J732" s="290" t="s">
        <v>1499</v>
      </c>
      <c r="K732" s="290" t="s">
        <v>1507</v>
      </c>
      <c r="L732" s="109" t="s">
        <v>2884</v>
      </c>
      <c r="M732" s="304" t="s">
        <v>375</v>
      </c>
      <c r="N732" s="262">
        <v>43563</v>
      </c>
      <c r="O732" s="262">
        <v>43405</v>
      </c>
      <c r="P732" s="262">
        <v>43862</v>
      </c>
      <c r="Q732" s="58">
        <v>7720.2</v>
      </c>
      <c r="R732" s="56">
        <v>0.8</v>
      </c>
      <c r="S732" s="78" t="s">
        <v>371</v>
      </c>
      <c r="T732" s="58">
        <v>6176.16</v>
      </c>
    </row>
    <row r="733" spans="2:20" ht="205.5" customHeight="1" x14ac:dyDescent="0.25">
      <c r="B733" s="596"/>
      <c r="C733" s="536"/>
      <c r="D733" s="588"/>
      <c r="E733" s="63" t="s">
        <v>1350</v>
      </c>
      <c r="F733" s="459" t="s">
        <v>2881</v>
      </c>
      <c r="G733" s="62" t="s">
        <v>2993</v>
      </c>
      <c r="H733" s="109" t="s">
        <v>1890</v>
      </c>
      <c r="I733" s="470" t="s">
        <v>2986</v>
      </c>
      <c r="J733" s="460" t="s">
        <v>1499</v>
      </c>
      <c r="K733" s="460" t="s">
        <v>1507</v>
      </c>
      <c r="L733" s="109" t="s">
        <v>2987</v>
      </c>
      <c r="M733" s="460" t="s">
        <v>375</v>
      </c>
      <c r="N733" s="262">
        <v>43591</v>
      </c>
      <c r="O733" s="262">
        <v>43419</v>
      </c>
      <c r="P733" s="262">
        <v>43646</v>
      </c>
      <c r="Q733" s="58">
        <v>16663.37</v>
      </c>
      <c r="R733" s="56">
        <v>0.8</v>
      </c>
      <c r="S733" s="78" t="s">
        <v>371</v>
      </c>
      <c r="T733" s="58">
        <v>13330.7</v>
      </c>
    </row>
    <row r="734" spans="2:20" ht="141.75" customHeight="1" x14ac:dyDescent="0.25">
      <c r="B734" s="596"/>
      <c r="C734" s="536"/>
      <c r="D734" s="588"/>
      <c r="E734" s="63" t="s">
        <v>1350</v>
      </c>
      <c r="F734" s="317" t="s">
        <v>2880</v>
      </c>
      <c r="G734" s="62" t="s">
        <v>2945</v>
      </c>
      <c r="H734" s="109" t="s">
        <v>1608</v>
      </c>
      <c r="I734" s="470" t="s">
        <v>2885</v>
      </c>
      <c r="J734" s="290" t="s">
        <v>1499</v>
      </c>
      <c r="K734" s="290" t="s">
        <v>1507</v>
      </c>
      <c r="L734" s="109" t="s">
        <v>2886</v>
      </c>
      <c r="M734" s="304" t="s">
        <v>375</v>
      </c>
      <c r="N734" s="262">
        <v>43563</v>
      </c>
      <c r="O734" s="262">
        <v>43466</v>
      </c>
      <c r="P734" s="262">
        <v>43830</v>
      </c>
      <c r="Q734" s="58">
        <v>7720.2</v>
      </c>
      <c r="R734" s="56">
        <v>0.8</v>
      </c>
      <c r="S734" s="58" t="s">
        <v>371</v>
      </c>
      <c r="T734" s="58">
        <v>6176.16</v>
      </c>
    </row>
    <row r="735" spans="2:20" ht="205.5" customHeight="1" x14ac:dyDescent="0.25">
      <c r="B735" s="596"/>
      <c r="C735" s="536"/>
      <c r="D735" s="588"/>
      <c r="E735" s="63" t="s">
        <v>1350</v>
      </c>
      <c r="F735" s="317" t="s">
        <v>2881</v>
      </c>
      <c r="G735" s="62" t="s">
        <v>2946</v>
      </c>
      <c r="H735" s="109" t="s">
        <v>1890</v>
      </c>
      <c r="I735" s="470" t="s">
        <v>2887</v>
      </c>
      <c r="J735" s="290" t="s">
        <v>1499</v>
      </c>
      <c r="K735" s="290" t="s">
        <v>1507</v>
      </c>
      <c r="L735" s="109" t="s">
        <v>2888</v>
      </c>
      <c r="M735" s="304" t="s">
        <v>375</v>
      </c>
      <c r="N735" s="262">
        <v>43564</v>
      </c>
      <c r="O735" s="262">
        <v>43570</v>
      </c>
      <c r="P735" s="262">
        <v>43830</v>
      </c>
      <c r="Q735" s="58">
        <v>5146.8</v>
      </c>
      <c r="R735" s="56">
        <v>0.8</v>
      </c>
      <c r="S735" s="58" t="s">
        <v>371</v>
      </c>
      <c r="T735" s="58">
        <v>4117.4399999999996</v>
      </c>
    </row>
    <row r="736" spans="2:20" ht="205.5" customHeight="1" thickBot="1" x14ac:dyDescent="0.3">
      <c r="B736" s="596"/>
      <c r="C736" s="536"/>
      <c r="D736" s="588"/>
      <c r="E736" s="188" t="s">
        <v>1350</v>
      </c>
      <c r="F736" s="318" t="s">
        <v>2882</v>
      </c>
      <c r="G736" s="348" t="s">
        <v>2994</v>
      </c>
      <c r="H736" s="111" t="s">
        <v>2026</v>
      </c>
      <c r="I736" s="472" t="s">
        <v>2889</v>
      </c>
      <c r="J736" s="100" t="s">
        <v>1499</v>
      </c>
      <c r="K736" s="100" t="s">
        <v>1507</v>
      </c>
      <c r="L736" s="111" t="s">
        <v>2890</v>
      </c>
      <c r="M736" s="100" t="s">
        <v>375</v>
      </c>
      <c r="N736" s="263">
        <v>43556</v>
      </c>
      <c r="O736" s="263">
        <v>43466</v>
      </c>
      <c r="P736" s="263">
        <v>43982</v>
      </c>
      <c r="Q736" s="101">
        <v>6433.5</v>
      </c>
      <c r="R736" s="104">
        <v>0.8</v>
      </c>
      <c r="S736" s="101" t="s">
        <v>371</v>
      </c>
      <c r="T736" s="101">
        <v>5146.8</v>
      </c>
    </row>
    <row r="737" spans="2:20" ht="49.5" customHeight="1" thickBot="1" x14ac:dyDescent="0.3">
      <c r="B737" s="596"/>
      <c r="C737" s="536"/>
      <c r="D737" s="588"/>
      <c r="E737" s="568" t="s">
        <v>1507</v>
      </c>
      <c r="F737" s="546"/>
      <c r="G737" s="546"/>
      <c r="H737" s="546"/>
      <c r="I737" s="546"/>
      <c r="J737" s="546"/>
      <c r="K737" s="151">
        <f>COUNTA(K695:K736)</f>
        <v>42</v>
      </c>
      <c r="L737" s="543"/>
      <c r="M737" s="544"/>
      <c r="N737" s="544"/>
      <c r="O737" s="544"/>
      <c r="P737" s="544"/>
      <c r="Q737" s="162">
        <f>SUM(Q695:Q736)</f>
        <v>419545.29999999987</v>
      </c>
      <c r="R737" s="506"/>
      <c r="S737" s="507"/>
      <c r="T737" s="166">
        <f>SUM(T695:T736)</f>
        <v>335636.23000000004</v>
      </c>
    </row>
    <row r="738" spans="2:20" ht="121.5" customHeight="1" x14ac:dyDescent="0.25">
      <c r="B738" s="596"/>
      <c r="C738" s="536"/>
      <c r="D738" s="588" t="s">
        <v>1847</v>
      </c>
      <c r="E738" s="553" t="s">
        <v>766</v>
      </c>
      <c r="F738" s="315" t="s">
        <v>763</v>
      </c>
      <c r="G738" s="347" t="s">
        <v>1465</v>
      </c>
      <c r="H738" s="84" t="s">
        <v>764</v>
      </c>
      <c r="I738" s="479" t="s">
        <v>765</v>
      </c>
      <c r="J738" s="157" t="s">
        <v>1499</v>
      </c>
      <c r="K738" s="157" t="s">
        <v>762</v>
      </c>
      <c r="L738" s="84" t="s">
        <v>767</v>
      </c>
      <c r="M738" s="320" t="s">
        <v>777</v>
      </c>
      <c r="N738" s="428">
        <v>42725</v>
      </c>
      <c r="O738" s="428">
        <v>43151</v>
      </c>
      <c r="P738" s="428">
        <v>43555</v>
      </c>
      <c r="Q738" s="124">
        <v>700000</v>
      </c>
      <c r="R738" s="75">
        <v>0.8</v>
      </c>
      <c r="S738" s="83" t="s">
        <v>279</v>
      </c>
      <c r="T738" s="83">
        <v>560000</v>
      </c>
    </row>
    <row r="739" spans="2:20" ht="121.5" customHeight="1" x14ac:dyDescent="0.25">
      <c r="B739" s="596"/>
      <c r="C739" s="536"/>
      <c r="D739" s="588"/>
      <c r="E739" s="554"/>
      <c r="F739" s="316" t="s">
        <v>763</v>
      </c>
      <c r="G739" s="87" t="s">
        <v>2455</v>
      </c>
      <c r="H739" s="79" t="s">
        <v>850</v>
      </c>
      <c r="I739" s="471" t="s">
        <v>849</v>
      </c>
      <c r="J739" s="158" t="s">
        <v>1499</v>
      </c>
      <c r="K739" s="158" t="s">
        <v>762</v>
      </c>
      <c r="L739" s="79" t="s">
        <v>893</v>
      </c>
      <c r="M739" s="406" t="s">
        <v>894</v>
      </c>
      <c r="N739" s="262">
        <v>42754</v>
      </c>
      <c r="O739" s="262">
        <v>42741</v>
      </c>
      <c r="P739" s="262">
        <v>43465</v>
      </c>
      <c r="Q739" s="121">
        <v>300000</v>
      </c>
      <c r="R739" s="68">
        <v>0.8</v>
      </c>
      <c r="S739" s="78" t="s">
        <v>279</v>
      </c>
      <c r="T739" s="78">
        <v>240000</v>
      </c>
    </row>
    <row r="740" spans="2:20" s="95" customFormat="1" ht="148.5" customHeight="1" x14ac:dyDescent="0.25">
      <c r="B740" s="596"/>
      <c r="C740" s="536"/>
      <c r="D740" s="588"/>
      <c r="E740" s="554"/>
      <c r="F740" s="314" t="s">
        <v>2689</v>
      </c>
      <c r="G740" s="62" t="s">
        <v>2455</v>
      </c>
      <c r="H740" s="109" t="s">
        <v>2690</v>
      </c>
      <c r="I740" s="470" t="s">
        <v>2691</v>
      </c>
      <c r="J740" s="153" t="s">
        <v>1499</v>
      </c>
      <c r="K740" s="153" t="s">
        <v>762</v>
      </c>
      <c r="L740" s="109" t="s">
        <v>2692</v>
      </c>
      <c r="M740" s="406" t="s">
        <v>375</v>
      </c>
      <c r="N740" s="262">
        <v>43446</v>
      </c>
      <c r="O740" s="262">
        <v>43466</v>
      </c>
      <c r="P740" s="262">
        <v>43738</v>
      </c>
      <c r="Q740" s="58">
        <v>500000</v>
      </c>
      <c r="R740" s="56">
        <v>0.6</v>
      </c>
      <c r="S740" s="58" t="s">
        <v>279</v>
      </c>
      <c r="T740" s="58">
        <v>300000</v>
      </c>
    </row>
    <row r="741" spans="2:20" s="95" customFormat="1" ht="165.75" customHeight="1" x14ac:dyDescent="0.25">
      <c r="B741" s="596"/>
      <c r="C741" s="536"/>
      <c r="D741" s="588"/>
      <c r="E741" s="554"/>
      <c r="F741" s="314" t="s">
        <v>2689</v>
      </c>
      <c r="G741" s="62" t="s">
        <v>2455</v>
      </c>
      <c r="H741" s="109" t="s">
        <v>2693</v>
      </c>
      <c r="I741" s="470" t="s">
        <v>2694</v>
      </c>
      <c r="J741" s="153" t="s">
        <v>1499</v>
      </c>
      <c r="K741" s="153" t="s">
        <v>762</v>
      </c>
      <c r="L741" s="109" t="s">
        <v>2695</v>
      </c>
      <c r="M741" s="406" t="s">
        <v>2922</v>
      </c>
      <c r="N741" s="262">
        <v>43446</v>
      </c>
      <c r="O741" s="262">
        <v>43374</v>
      </c>
      <c r="P741" s="262">
        <v>43830</v>
      </c>
      <c r="Q741" s="58">
        <v>758488.65</v>
      </c>
      <c r="R741" s="56">
        <v>0.6</v>
      </c>
      <c r="S741" s="58" t="s">
        <v>279</v>
      </c>
      <c r="T741" s="58">
        <v>455093.19</v>
      </c>
    </row>
    <row r="742" spans="2:20" s="95" customFormat="1" ht="153.75" customHeight="1" thickBot="1" x14ac:dyDescent="0.3">
      <c r="B742" s="596"/>
      <c r="C742" s="536"/>
      <c r="D742" s="588"/>
      <c r="E742" s="555"/>
      <c r="F742" s="100" t="s">
        <v>2689</v>
      </c>
      <c r="G742" s="348" t="s">
        <v>2454</v>
      </c>
      <c r="H742" s="111" t="s">
        <v>2696</v>
      </c>
      <c r="I742" s="472" t="s">
        <v>2697</v>
      </c>
      <c r="J742" s="100" t="s">
        <v>1499</v>
      </c>
      <c r="K742" s="100" t="s">
        <v>762</v>
      </c>
      <c r="L742" s="111" t="s">
        <v>2698</v>
      </c>
      <c r="M742" s="408" t="s">
        <v>2923</v>
      </c>
      <c r="N742" s="263">
        <v>43454</v>
      </c>
      <c r="O742" s="263">
        <v>43060</v>
      </c>
      <c r="P742" s="263">
        <v>43830</v>
      </c>
      <c r="Q742" s="101">
        <v>1407778.02</v>
      </c>
      <c r="R742" s="104">
        <v>0.6</v>
      </c>
      <c r="S742" s="101" t="s">
        <v>279</v>
      </c>
      <c r="T742" s="101">
        <v>844666.81</v>
      </c>
    </row>
    <row r="743" spans="2:20" ht="42.75" customHeight="1" thickBot="1" x14ac:dyDescent="0.3">
      <c r="B743" s="596"/>
      <c r="C743" s="536"/>
      <c r="D743" s="588"/>
      <c r="E743" s="568" t="s">
        <v>762</v>
      </c>
      <c r="F743" s="546"/>
      <c r="G743" s="546"/>
      <c r="H743" s="546"/>
      <c r="I743" s="546"/>
      <c r="J743" s="546"/>
      <c r="K743" s="151">
        <f>COUNTA(K738:K742)</f>
        <v>5</v>
      </c>
      <c r="L743" s="543"/>
      <c r="M743" s="544"/>
      <c r="N743" s="544"/>
      <c r="O743" s="544"/>
      <c r="P743" s="544"/>
      <c r="Q743" s="162">
        <f>SUM(Q738:Q742)</f>
        <v>3666266.67</v>
      </c>
      <c r="R743" s="506"/>
      <c r="S743" s="507"/>
      <c r="T743" s="166">
        <f>SUM(T738:T742)</f>
        <v>2399760</v>
      </c>
    </row>
    <row r="744" spans="2:20" ht="209.25" customHeight="1" x14ac:dyDescent="0.25">
      <c r="B744" s="596"/>
      <c r="C744" s="536"/>
      <c r="D744" s="587"/>
      <c r="E744" s="150" t="s">
        <v>1350</v>
      </c>
      <c r="F744" s="312" t="s">
        <v>1500</v>
      </c>
      <c r="G744" s="347" t="s">
        <v>2459</v>
      </c>
      <c r="H744" s="84" t="s">
        <v>1566</v>
      </c>
      <c r="I744" s="449" t="s">
        <v>1567</v>
      </c>
      <c r="J744" s="157" t="s">
        <v>1499</v>
      </c>
      <c r="K744" s="157" t="s">
        <v>1349</v>
      </c>
      <c r="L744" s="84" t="s">
        <v>1568</v>
      </c>
      <c r="M744" s="398" t="s">
        <v>34</v>
      </c>
      <c r="N744" s="428">
        <v>43033</v>
      </c>
      <c r="O744" s="428">
        <v>43045</v>
      </c>
      <c r="P744" s="428">
        <v>43465</v>
      </c>
      <c r="Q744" s="124">
        <v>21146.34</v>
      </c>
      <c r="R744" s="85">
        <v>0.6</v>
      </c>
      <c r="S744" s="83" t="s">
        <v>279</v>
      </c>
      <c r="T744" s="83">
        <v>12687.8</v>
      </c>
    </row>
    <row r="745" spans="2:20" ht="192.75" customHeight="1" x14ac:dyDescent="0.25">
      <c r="B745" s="596"/>
      <c r="C745" s="536"/>
      <c r="D745" s="587"/>
      <c r="E745" s="547" t="s">
        <v>1526</v>
      </c>
      <c r="F745" s="310" t="s">
        <v>1569</v>
      </c>
      <c r="G745" s="62" t="s">
        <v>2596</v>
      </c>
      <c r="H745" s="109" t="s">
        <v>1571</v>
      </c>
      <c r="I745" s="447" t="s">
        <v>1573</v>
      </c>
      <c r="J745" s="153" t="s">
        <v>1499</v>
      </c>
      <c r="K745" s="153" t="s">
        <v>1349</v>
      </c>
      <c r="L745" s="109" t="s">
        <v>1575</v>
      </c>
      <c r="M745" s="399" t="s">
        <v>25</v>
      </c>
      <c r="N745" s="262">
        <v>43041</v>
      </c>
      <c r="O745" s="262">
        <v>43089</v>
      </c>
      <c r="P745" s="262">
        <v>43635</v>
      </c>
      <c r="Q745" s="118">
        <v>94937.79</v>
      </c>
      <c r="R745" s="61">
        <v>0.3</v>
      </c>
      <c r="S745" s="58" t="s">
        <v>279</v>
      </c>
      <c r="T745" s="58">
        <v>28481.34</v>
      </c>
    </row>
    <row r="746" spans="2:20" ht="186" customHeight="1" x14ac:dyDescent="0.25">
      <c r="B746" s="596"/>
      <c r="C746" s="536"/>
      <c r="D746" s="587"/>
      <c r="E746" s="547"/>
      <c r="F746" s="310" t="s">
        <v>1570</v>
      </c>
      <c r="G746" s="62" t="s">
        <v>2460</v>
      </c>
      <c r="H746" s="109" t="s">
        <v>1572</v>
      </c>
      <c r="I746" s="447" t="s">
        <v>1574</v>
      </c>
      <c r="J746" s="153" t="s">
        <v>1499</v>
      </c>
      <c r="K746" s="153" t="s">
        <v>1349</v>
      </c>
      <c r="L746" s="109" t="s">
        <v>1576</v>
      </c>
      <c r="M746" s="399" t="s">
        <v>7</v>
      </c>
      <c r="N746" s="262">
        <v>43041</v>
      </c>
      <c r="O746" s="262">
        <v>42926</v>
      </c>
      <c r="P746" s="262">
        <v>43251</v>
      </c>
      <c r="Q746" s="118">
        <v>97825</v>
      </c>
      <c r="R746" s="61">
        <v>0.5</v>
      </c>
      <c r="S746" s="58" t="s">
        <v>279</v>
      </c>
      <c r="T746" s="58">
        <v>48912.5</v>
      </c>
    </row>
    <row r="747" spans="2:20" ht="118.5" customHeight="1" x14ac:dyDescent="0.25">
      <c r="B747" s="596"/>
      <c r="C747" s="536"/>
      <c r="D747" s="587"/>
      <c r="E747" s="547"/>
      <c r="F747" s="310" t="s">
        <v>1500</v>
      </c>
      <c r="G747" s="62" t="s">
        <v>2461</v>
      </c>
      <c r="H747" s="109" t="s">
        <v>1508</v>
      </c>
      <c r="I747" s="447" t="s">
        <v>1512</v>
      </c>
      <c r="J747" s="153" t="s">
        <v>1499</v>
      </c>
      <c r="K747" s="153" t="s">
        <v>1349</v>
      </c>
      <c r="L747" s="109" t="s">
        <v>1508</v>
      </c>
      <c r="M747" s="399" t="s">
        <v>1010</v>
      </c>
      <c r="N747" s="262">
        <v>43033</v>
      </c>
      <c r="O747" s="262">
        <v>42858</v>
      </c>
      <c r="P747" s="262">
        <v>43449</v>
      </c>
      <c r="Q747" s="118">
        <v>99952</v>
      </c>
      <c r="R747" s="61">
        <v>0.6</v>
      </c>
      <c r="S747" s="58" t="s">
        <v>279</v>
      </c>
      <c r="T747" s="58">
        <v>59971.199999999997</v>
      </c>
    </row>
    <row r="748" spans="2:20" ht="110.25" customHeight="1" x14ac:dyDescent="0.25">
      <c r="B748" s="596"/>
      <c r="C748" s="536"/>
      <c r="D748" s="587"/>
      <c r="E748" s="547"/>
      <c r="F748" s="310" t="s">
        <v>1500</v>
      </c>
      <c r="G748" s="62" t="s">
        <v>2462</v>
      </c>
      <c r="H748" s="109" t="s">
        <v>1509</v>
      </c>
      <c r="I748" s="447" t="s">
        <v>1513</v>
      </c>
      <c r="J748" s="153" t="s">
        <v>1499</v>
      </c>
      <c r="K748" s="153" t="s">
        <v>1349</v>
      </c>
      <c r="L748" s="109" t="s">
        <v>1509</v>
      </c>
      <c r="M748" s="399" t="s">
        <v>1010</v>
      </c>
      <c r="N748" s="262">
        <v>43033</v>
      </c>
      <c r="O748" s="262">
        <v>42902</v>
      </c>
      <c r="P748" s="262">
        <v>43631</v>
      </c>
      <c r="Q748" s="118">
        <v>91010.69</v>
      </c>
      <c r="R748" s="61">
        <v>0.6</v>
      </c>
      <c r="S748" s="58" t="s">
        <v>279</v>
      </c>
      <c r="T748" s="58">
        <v>54606.41</v>
      </c>
    </row>
    <row r="749" spans="2:20" ht="196.5" customHeight="1" x14ac:dyDescent="0.25">
      <c r="B749" s="596"/>
      <c r="C749" s="536"/>
      <c r="D749" s="587"/>
      <c r="E749" s="547"/>
      <c r="F749" s="310" t="s">
        <v>1569</v>
      </c>
      <c r="G749" s="62" t="s">
        <v>2463</v>
      </c>
      <c r="H749" s="109" t="s">
        <v>1577</v>
      </c>
      <c r="I749" s="447" t="s">
        <v>1578</v>
      </c>
      <c r="J749" s="153" t="s">
        <v>1499</v>
      </c>
      <c r="K749" s="153" t="s">
        <v>1349</v>
      </c>
      <c r="L749" s="109" t="s">
        <v>1579</v>
      </c>
      <c r="M749" s="399" t="s">
        <v>25</v>
      </c>
      <c r="N749" s="262">
        <v>43041</v>
      </c>
      <c r="O749" s="262">
        <v>42902</v>
      </c>
      <c r="P749" s="262">
        <v>43449</v>
      </c>
      <c r="Q749" s="118">
        <v>81326.399999999994</v>
      </c>
      <c r="R749" s="61">
        <v>0.5</v>
      </c>
      <c r="S749" s="58" t="s">
        <v>279</v>
      </c>
      <c r="T749" s="58">
        <v>40663.199999999997</v>
      </c>
    </row>
    <row r="750" spans="2:20" ht="55.5" customHeight="1" x14ac:dyDescent="0.25">
      <c r="B750" s="596"/>
      <c r="C750" s="536"/>
      <c r="D750" s="587"/>
      <c r="E750" s="547"/>
      <c r="F750" s="310" t="s">
        <v>1500</v>
      </c>
      <c r="G750" s="62" t="s">
        <v>2464</v>
      </c>
      <c r="H750" s="109" t="s">
        <v>1510</v>
      </c>
      <c r="I750" s="447" t="s">
        <v>1514</v>
      </c>
      <c r="J750" s="153" t="s">
        <v>1499</v>
      </c>
      <c r="K750" s="153" t="s">
        <v>1349</v>
      </c>
      <c r="L750" s="109" t="s">
        <v>1510</v>
      </c>
      <c r="M750" s="399" t="s">
        <v>34</v>
      </c>
      <c r="N750" s="262">
        <v>43033</v>
      </c>
      <c r="O750" s="262">
        <v>42917</v>
      </c>
      <c r="P750" s="262">
        <v>43646</v>
      </c>
      <c r="Q750" s="118">
        <v>97959.06</v>
      </c>
      <c r="R750" s="61">
        <v>0.6</v>
      </c>
      <c r="S750" s="58" t="s">
        <v>279</v>
      </c>
      <c r="T750" s="58">
        <v>58775.44</v>
      </c>
    </row>
    <row r="751" spans="2:20" ht="52.8" x14ac:dyDescent="0.25">
      <c r="B751" s="596"/>
      <c r="C751" s="536"/>
      <c r="D751" s="587"/>
      <c r="E751" s="573"/>
      <c r="F751" s="313" t="s">
        <v>1500</v>
      </c>
      <c r="G751" s="87" t="s">
        <v>2597</v>
      </c>
      <c r="H751" s="79" t="s">
        <v>1511</v>
      </c>
      <c r="I751" s="450" t="s">
        <v>1515</v>
      </c>
      <c r="J751" s="291" t="s">
        <v>1499</v>
      </c>
      <c r="K751" s="291" t="s">
        <v>1349</v>
      </c>
      <c r="L751" s="79" t="s">
        <v>1511</v>
      </c>
      <c r="M751" s="399" t="s">
        <v>34</v>
      </c>
      <c r="N751" s="262">
        <v>43033</v>
      </c>
      <c r="O751" s="262">
        <v>42917</v>
      </c>
      <c r="P751" s="262">
        <v>43465</v>
      </c>
      <c r="Q751" s="121">
        <v>39141.93</v>
      </c>
      <c r="R751" s="80">
        <v>0.5</v>
      </c>
      <c r="S751" s="78" t="s">
        <v>279</v>
      </c>
      <c r="T751" s="78">
        <v>19570.97</v>
      </c>
    </row>
    <row r="752" spans="2:20" ht="176.25" customHeight="1" x14ac:dyDescent="0.25">
      <c r="B752" s="596"/>
      <c r="C752" s="536"/>
      <c r="D752" s="588"/>
      <c r="E752" s="547" t="s">
        <v>1350</v>
      </c>
      <c r="F752" s="310" t="s">
        <v>2219</v>
      </c>
      <c r="G752" s="62" t="s">
        <v>1355</v>
      </c>
      <c r="H752" s="109" t="s">
        <v>1357</v>
      </c>
      <c r="I752" s="447" t="s">
        <v>1351</v>
      </c>
      <c r="J752" s="290" t="s">
        <v>1499</v>
      </c>
      <c r="K752" s="290" t="s">
        <v>1349</v>
      </c>
      <c r="L752" s="109" t="s">
        <v>1362</v>
      </c>
      <c r="M752" s="399" t="s">
        <v>10</v>
      </c>
      <c r="N752" s="262">
        <v>42929</v>
      </c>
      <c r="O752" s="262">
        <v>42412</v>
      </c>
      <c r="P752" s="262">
        <v>44196</v>
      </c>
      <c r="Q752" s="58">
        <v>123437.5</v>
      </c>
      <c r="R752" s="61">
        <v>0.8</v>
      </c>
      <c r="S752" s="58" t="s">
        <v>279</v>
      </c>
      <c r="T752" s="58">
        <v>98750</v>
      </c>
    </row>
    <row r="753" spans="2:20" ht="150" customHeight="1" x14ac:dyDescent="0.25">
      <c r="B753" s="596"/>
      <c r="C753" s="536"/>
      <c r="D753" s="588"/>
      <c r="E753" s="547"/>
      <c r="F753" s="310" t="s">
        <v>2219</v>
      </c>
      <c r="G753" s="62" t="s">
        <v>1356</v>
      </c>
      <c r="H753" s="109" t="s">
        <v>1358</v>
      </c>
      <c r="I753" s="447" t="s">
        <v>1352</v>
      </c>
      <c r="J753" s="290" t="s">
        <v>1499</v>
      </c>
      <c r="K753" s="290" t="s">
        <v>1349</v>
      </c>
      <c r="L753" s="109" t="s">
        <v>1363</v>
      </c>
      <c r="M753" s="399" t="s">
        <v>13</v>
      </c>
      <c r="N753" s="262">
        <v>42934</v>
      </c>
      <c r="O753" s="262">
        <v>42736</v>
      </c>
      <c r="P753" s="262">
        <v>43830</v>
      </c>
      <c r="Q753" s="58">
        <v>126562.5</v>
      </c>
      <c r="R753" s="61">
        <v>0.8</v>
      </c>
      <c r="S753" s="58" t="s">
        <v>279</v>
      </c>
      <c r="T753" s="58">
        <v>101250</v>
      </c>
    </row>
    <row r="754" spans="2:20" ht="210.75" customHeight="1" x14ac:dyDescent="0.25">
      <c r="B754" s="596"/>
      <c r="C754" s="536"/>
      <c r="D754" s="588"/>
      <c r="E754" s="547"/>
      <c r="F754" s="310" t="s">
        <v>2219</v>
      </c>
      <c r="G754" s="62" t="s">
        <v>2587</v>
      </c>
      <c r="H754" s="109" t="s">
        <v>1359</v>
      </c>
      <c r="I754" s="447" t="s">
        <v>1353</v>
      </c>
      <c r="J754" s="290" t="s">
        <v>1499</v>
      </c>
      <c r="K754" s="290" t="s">
        <v>1349</v>
      </c>
      <c r="L754" s="109" t="s">
        <v>1364</v>
      </c>
      <c r="M754" s="399" t="s">
        <v>21</v>
      </c>
      <c r="N754" s="262">
        <v>42933</v>
      </c>
      <c r="O754" s="262">
        <v>42248</v>
      </c>
      <c r="P754" s="262">
        <v>44926</v>
      </c>
      <c r="Q754" s="58">
        <v>126562.5</v>
      </c>
      <c r="R754" s="61">
        <v>0.8</v>
      </c>
      <c r="S754" s="58" t="s">
        <v>279</v>
      </c>
      <c r="T754" s="58">
        <v>101250</v>
      </c>
    </row>
    <row r="755" spans="2:20" ht="210.75" customHeight="1" x14ac:dyDescent="0.25">
      <c r="B755" s="596"/>
      <c r="C755" s="536"/>
      <c r="D755" s="588"/>
      <c r="E755" s="547"/>
      <c r="F755" s="310" t="s">
        <v>2219</v>
      </c>
      <c r="G755" s="62" t="s">
        <v>2587</v>
      </c>
      <c r="H755" s="109" t="s">
        <v>1360</v>
      </c>
      <c r="I755" s="447" t="s">
        <v>1354</v>
      </c>
      <c r="J755" s="290" t="s">
        <v>1499</v>
      </c>
      <c r="K755" s="290" t="s">
        <v>1349</v>
      </c>
      <c r="L755" s="109" t="s">
        <v>1365</v>
      </c>
      <c r="M755" s="399" t="s">
        <v>7</v>
      </c>
      <c r="N755" s="262">
        <v>42933</v>
      </c>
      <c r="O755" s="262">
        <v>42248</v>
      </c>
      <c r="P755" s="262">
        <v>44926</v>
      </c>
      <c r="Q755" s="58">
        <v>117187.5</v>
      </c>
      <c r="R755" s="61">
        <v>0.8</v>
      </c>
      <c r="S755" s="58" t="s">
        <v>279</v>
      </c>
      <c r="T755" s="58">
        <v>93750</v>
      </c>
    </row>
    <row r="756" spans="2:20" ht="186.75" customHeight="1" x14ac:dyDescent="0.25">
      <c r="B756" s="596"/>
      <c r="C756" s="536"/>
      <c r="D756" s="588"/>
      <c r="E756" s="547"/>
      <c r="F756" s="310" t="s">
        <v>1881</v>
      </c>
      <c r="G756" s="62" t="s">
        <v>2484</v>
      </c>
      <c r="H756" s="109" t="s">
        <v>2158</v>
      </c>
      <c r="I756" s="447" t="s">
        <v>2159</v>
      </c>
      <c r="J756" s="290" t="s">
        <v>1499</v>
      </c>
      <c r="K756" s="290" t="s">
        <v>1349</v>
      </c>
      <c r="L756" s="109" t="s">
        <v>2160</v>
      </c>
      <c r="M756" s="399" t="s">
        <v>33</v>
      </c>
      <c r="N756" s="262">
        <v>43325</v>
      </c>
      <c r="O756" s="262">
        <v>42983</v>
      </c>
      <c r="P756" s="262">
        <v>43529</v>
      </c>
      <c r="Q756" s="58">
        <v>84389.78</v>
      </c>
      <c r="R756" s="61">
        <v>0.5</v>
      </c>
      <c r="S756" s="58" t="s">
        <v>279</v>
      </c>
      <c r="T756" s="58">
        <v>42194.89</v>
      </c>
    </row>
    <row r="757" spans="2:20" ht="221.25" customHeight="1" x14ac:dyDescent="0.25">
      <c r="B757" s="596"/>
      <c r="C757" s="536"/>
      <c r="D757" s="588"/>
      <c r="E757" s="547"/>
      <c r="F757" s="310" t="s">
        <v>1881</v>
      </c>
      <c r="G757" s="62" t="s">
        <v>2605</v>
      </c>
      <c r="H757" s="109" t="s">
        <v>1897</v>
      </c>
      <c r="I757" s="447" t="s">
        <v>1898</v>
      </c>
      <c r="J757" s="290" t="s">
        <v>1499</v>
      </c>
      <c r="K757" s="290" t="s">
        <v>1349</v>
      </c>
      <c r="L757" s="109" t="s">
        <v>1885</v>
      </c>
      <c r="M757" s="399" t="s">
        <v>123</v>
      </c>
      <c r="N757" s="262">
        <v>43159</v>
      </c>
      <c r="O757" s="262">
        <v>42992</v>
      </c>
      <c r="P757" s="262">
        <v>43465</v>
      </c>
      <c r="Q757" s="58">
        <v>76486.87</v>
      </c>
      <c r="R757" s="61">
        <v>0.6</v>
      </c>
      <c r="S757" s="58" t="s">
        <v>279</v>
      </c>
      <c r="T757" s="58">
        <v>45892.12</v>
      </c>
    </row>
    <row r="758" spans="2:20" ht="213.75" customHeight="1" x14ac:dyDescent="0.25">
      <c r="B758" s="596"/>
      <c r="C758" s="536"/>
      <c r="D758" s="588"/>
      <c r="E758" s="547"/>
      <c r="F758" s="310" t="s">
        <v>1889</v>
      </c>
      <c r="G758" s="62" t="s">
        <v>2466</v>
      </c>
      <c r="H758" s="109" t="s">
        <v>1899</v>
      </c>
      <c r="I758" s="447" t="s">
        <v>1900</v>
      </c>
      <c r="J758" s="290" t="s">
        <v>1499</v>
      </c>
      <c r="K758" s="290" t="s">
        <v>1349</v>
      </c>
      <c r="L758" s="109" t="s">
        <v>1892</v>
      </c>
      <c r="M758" s="399" t="s">
        <v>21</v>
      </c>
      <c r="N758" s="262">
        <v>43159</v>
      </c>
      <c r="O758" s="262">
        <v>42991</v>
      </c>
      <c r="P758" s="262">
        <v>43465</v>
      </c>
      <c r="Q758" s="58">
        <v>53351.74</v>
      </c>
      <c r="R758" s="61">
        <v>0.3</v>
      </c>
      <c r="S758" s="58" t="s">
        <v>279</v>
      </c>
      <c r="T758" s="58">
        <v>16005.52</v>
      </c>
    </row>
    <row r="759" spans="2:20" ht="199.5" customHeight="1" x14ac:dyDescent="0.25">
      <c r="B759" s="596"/>
      <c r="C759" s="536"/>
      <c r="D759" s="588"/>
      <c r="E759" s="547"/>
      <c r="F759" s="310" t="s">
        <v>1569</v>
      </c>
      <c r="G759" s="62" t="s">
        <v>2467</v>
      </c>
      <c r="H759" s="109" t="s">
        <v>2306</v>
      </c>
      <c r="I759" s="447" t="s">
        <v>2307</v>
      </c>
      <c r="J759" s="290" t="s">
        <v>1499</v>
      </c>
      <c r="K759" s="290" t="s">
        <v>1349</v>
      </c>
      <c r="L759" s="109" t="s">
        <v>2308</v>
      </c>
      <c r="M759" s="399" t="s">
        <v>18</v>
      </c>
      <c r="N759" s="262">
        <v>43384</v>
      </c>
      <c r="O759" s="262">
        <v>43039</v>
      </c>
      <c r="P759" s="262">
        <v>43769</v>
      </c>
      <c r="Q759" s="58">
        <v>66511.14</v>
      </c>
      <c r="R759" s="61">
        <v>0.3</v>
      </c>
      <c r="S759" s="58" t="s">
        <v>279</v>
      </c>
      <c r="T759" s="58">
        <v>19953.34</v>
      </c>
    </row>
    <row r="760" spans="2:20" ht="159" customHeight="1" x14ac:dyDescent="0.25">
      <c r="B760" s="596"/>
      <c r="C760" s="536"/>
      <c r="D760" s="588"/>
      <c r="E760" s="547"/>
      <c r="F760" s="310" t="s">
        <v>1500</v>
      </c>
      <c r="G760" s="62" t="s">
        <v>2468</v>
      </c>
      <c r="H760" s="109" t="s">
        <v>1901</v>
      </c>
      <c r="I760" s="447" t="s">
        <v>1902</v>
      </c>
      <c r="J760" s="290" t="s">
        <v>1499</v>
      </c>
      <c r="K760" s="290" t="s">
        <v>1349</v>
      </c>
      <c r="L760" s="109" t="s">
        <v>1894</v>
      </c>
      <c r="M760" s="399" t="s">
        <v>1010</v>
      </c>
      <c r="N760" s="262">
        <v>43187</v>
      </c>
      <c r="O760" s="262">
        <v>43146</v>
      </c>
      <c r="P760" s="262">
        <v>43723</v>
      </c>
      <c r="Q760" s="58">
        <v>80582.53</v>
      </c>
      <c r="R760" s="61">
        <v>0.6</v>
      </c>
      <c r="S760" s="58" t="s">
        <v>279</v>
      </c>
      <c r="T760" s="58">
        <v>48349.52</v>
      </c>
    </row>
    <row r="761" spans="2:20" ht="214.5" customHeight="1" x14ac:dyDescent="0.25">
      <c r="B761" s="596"/>
      <c r="C761" s="536"/>
      <c r="D761" s="588"/>
      <c r="E761" s="547"/>
      <c r="F761" s="310" t="s">
        <v>1765</v>
      </c>
      <c r="G761" s="62" t="s">
        <v>2598</v>
      </c>
      <c r="H761" s="109" t="s">
        <v>1775</v>
      </c>
      <c r="I761" s="447" t="s">
        <v>1776</v>
      </c>
      <c r="J761" s="290" t="s">
        <v>1499</v>
      </c>
      <c r="K761" s="290" t="s">
        <v>1349</v>
      </c>
      <c r="L761" s="109" t="s">
        <v>1771</v>
      </c>
      <c r="M761" s="399" t="s">
        <v>2924</v>
      </c>
      <c r="N761" s="262">
        <v>43133</v>
      </c>
      <c r="O761" s="262">
        <v>43009</v>
      </c>
      <c r="P761" s="262">
        <v>43738</v>
      </c>
      <c r="Q761" s="58">
        <v>61290.94</v>
      </c>
      <c r="R761" s="61">
        <v>0.4</v>
      </c>
      <c r="S761" s="58" t="s">
        <v>279</v>
      </c>
      <c r="T761" s="58">
        <v>24516.37</v>
      </c>
    </row>
    <row r="762" spans="2:20" ht="213.75" customHeight="1" x14ac:dyDescent="0.25">
      <c r="B762" s="596"/>
      <c r="C762" s="536"/>
      <c r="D762" s="588"/>
      <c r="E762" s="547"/>
      <c r="F762" s="310" t="s">
        <v>1569</v>
      </c>
      <c r="G762" s="62" t="s">
        <v>2469</v>
      </c>
      <c r="H762" s="109" t="s">
        <v>1777</v>
      </c>
      <c r="I762" s="447" t="s">
        <v>1778</v>
      </c>
      <c r="J762" s="290" t="s">
        <v>1499</v>
      </c>
      <c r="K762" s="290" t="s">
        <v>1349</v>
      </c>
      <c r="L762" s="109" t="s">
        <v>1772</v>
      </c>
      <c r="M762" s="399" t="s">
        <v>7</v>
      </c>
      <c r="N762" s="262">
        <v>43133</v>
      </c>
      <c r="O762" s="262">
        <v>43101</v>
      </c>
      <c r="P762" s="262">
        <v>43646</v>
      </c>
      <c r="Q762" s="58">
        <v>97568.81</v>
      </c>
      <c r="R762" s="61">
        <v>0.6</v>
      </c>
      <c r="S762" s="58" t="s">
        <v>279</v>
      </c>
      <c r="T762" s="58">
        <v>58541.29</v>
      </c>
    </row>
    <row r="763" spans="2:20" ht="191.25" customHeight="1" x14ac:dyDescent="0.25">
      <c r="B763" s="596"/>
      <c r="C763" s="536"/>
      <c r="D763" s="588"/>
      <c r="E763" s="547"/>
      <c r="F763" s="310" t="s">
        <v>1569</v>
      </c>
      <c r="G763" s="62" t="s">
        <v>2470</v>
      </c>
      <c r="H763" s="109" t="s">
        <v>1779</v>
      </c>
      <c r="I763" s="447" t="s">
        <v>1780</v>
      </c>
      <c r="J763" s="290" t="s">
        <v>1499</v>
      </c>
      <c r="K763" s="290" t="s">
        <v>1349</v>
      </c>
      <c r="L763" s="109" t="s">
        <v>1773</v>
      </c>
      <c r="M763" s="399" t="s">
        <v>7</v>
      </c>
      <c r="N763" s="262">
        <v>43133</v>
      </c>
      <c r="O763" s="262">
        <v>43262</v>
      </c>
      <c r="P763" s="262">
        <v>43809</v>
      </c>
      <c r="Q763" s="58">
        <v>98911.5</v>
      </c>
      <c r="R763" s="61">
        <v>0.6</v>
      </c>
      <c r="S763" s="58" t="s">
        <v>279</v>
      </c>
      <c r="T763" s="58">
        <v>59346.9</v>
      </c>
    </row>
    <row r="764" spans="2:20" ht="196.5" customHeight="1" x14ac:dyDescent="0.25">
      <c r="B764" s="596"/>
      <c r="C764" s="536"/>
      <c r="D764" s="588"/>
      <c r="E764" s="547"/>
      <c r="F764" s="310" t="s">
        <v>1569</v>
      </c>
      <c r="G764" s="62" t="s">
        <v>2485</v>
      </c>
      <c r="H764" s="109" t="s">
        <v>1781</v>
      </c>
      <c r="I764" s="447" t="s">
        <v>1782</v>
      </c>
      <c r="J764" s="290" t="s">
        <v>1499</v>
      </c>
      <c r="K764" s="290" t="s">
        <v>1349</v>
      </c>
      <c r="L764" s="109" t="s">
        <v>1789</v>
      </c>
      <c r="M764" s="399" t="s">
        <v>10</v>
      </c>
      <c r="N764" s="262">
        <v>43133</v>
      </c>
      <c r="O764" s="262">
        <v>43105</v>
      </c>
      <c r="P764" s="262">
        <v>43646</v>
      </c>
      <c r="Q764" s="58">
        <v>65645.22</v>
      </c>
      <c r="R764" s="61">
        <v>0.6</v>
      </c>
      <c r="S764" s="58" t="s">
        <v>279</v>
      </c>
      <c r="T764" s="58">
        <v>39387.129999999997</v>
      </c>
    </row>
    <row r="765" spans="2:20" ht="201" customHeight="1" x14ac:dyDescent="0.25">
      <c r="B765" s="596"/>
      <c r="C765" s="536"/>
      <c r="D765" s="588"/>
      <c r="E765" s="547"/>
      <c r="F765" s="310" t="s">
        <v>1500</v>
      </c>
      <c r="G765" s="62" t="s">
        <v>2599</v>
      </c>
      <c r="H765" s="109" t="s">
        <v>1783</v>
      </c>
      <c r="I765" s="447" t="s">
        <v>1784</v>
      </c>
      <c r="J765" s="290" t="s">
        <v>1499</v>
      </c>
      <c r="K765" s="290" t="s">
        <v>1349</v>
      </c>
      <c r="L765" s="109" t="s">
        <v>1774</v>
      </c>
      <c r="M765" s="399" t="s">
        <v>34</v>
      </c>
      <c r="N765" s="262">
        <v>43133</v>
      </c>
      <c r="O765" s="262">
        <v>43160</v>
      </c>
      <c r="P765" s="262">
        <v>43708</v>
      </c>
      <c r="Q765" s="58">
        <v>99932.62</v>
      </c>
      <c r="R765" s="61">
        <v>0.6</v>
      </c>
      <c r="S765" s="58" t="s">
        <v>279</v>
      </c>
      <c r="T765" s="58">
        <v>59959.58</v>
      </c>
    </row>
    <row r="766" spans="2:20" ht="114" customHeight="1" x14ac:dyDescent="0.25">
      <c r="B766" s="596"/>
      <c r="C766" s="536"/>
      <c r="D766" s="588"/>
      <c r="E766" s="547"/>
      <c r="F766" s="310" t="s">
        <v>1881</v>
      </c>
      <c r="G766" s="62" t="s">
        <v>2472</v>
      </c>
      <c r="H766" s="109" t="s">
        <v>1895</v>
      </c>
      <c r="I766" s="447" t="s">
        <v>1896</v>
      </c>
      <c r="J766" s="290" t="s">
        <v>1499</v>
      </c>
      <c r="K766" s="290" t="s">
        <v>1349</v>
      </c>
      <c r="L766" s="109" t="s">
        <v>1887</v>
      </c>
      <c r="M766" s="399" t="s">
        <v>221</v>
      </c>
      <c r="N766" s="262">
        <v>43159</v>
      </c>
      <c r="O766" s="262">
        <v>43101</v>
      </c>
      <c r="P766" s="262">
        <v>43646</v>
      </c>
      <c r="Q766" s="58">
        <v>64968.67</v>
      </c>
      <c r="R766" s="61">
        <v>0.6</v>
      </c>
      <c r="S766" s="58" t="s">
        <v>279</v>
      </c>
      <c r="T766" s="58">
        <v>38981.199999999997</v>
      </c>
    </row>
    <row r="767" spans="2:20" ht="190.5" customHeight="1" x14ac:dyDescent="0.25">
      <c r="B767" s="596"/>
      <c r="C767" s="536"/>
      <c r="D767" s="588"/>
      <c r="E767" s="547"/>
      <c r="F767" s="310" t="s">
        <v>1881</v>
      </c>
      <c r="G767" s="62" t="s">
        <v>2471</v>
      </c>
      <c r="H767" s="109" t="s">
        <v>2161</v>
      </c>
      <c r="I767" s="447" t="s">
        <v>2162</v>
      </c>
      <c r="J767" s="290" t="s">
        <v>1499</v>
      </c>
      <c r="K767" s="290" t="s">
        <v>1349</v>
      </c>
      <c r="L767" s="109" t="s">
        <v>2143</v>
      </c>
      <c r="M767" s="399" t="s">
        <v>123</v>
      </c>
      <c r="N767" s="262">
        <v>43325</v>
      </c>
      <c r="O767" s="262">
        <v>43374</v>
      </c>
      <c r="P767" s="262">
        <v>43830</v>
      </c>
      <c r="Q767" s="58">
        <v>77910.19</v>
      </c>
      <c r="R767" s="61">
        <v>0.6</v>
      </c>
      <c r="S767" s="58" t="s">
        <v>279</v>
      </c>
      <c r="T767" s="58">
        <v>46746.11</v>
      </c>
    </row>
    <row r="768" spans="2:20" ht="190.5" customHeight="1" x14ac:dyDescent="0.25">
      <c r="B768" s="596"/>
      <c r="C768" s="536"/>
      <c r="D768" s="588"/>
      <c r="E768" s="547"/>
      <c r="F768" s="310" t="s">
        <v>1500</v>
      </c>
      <c r="G768" s="62" t="s">
        <v>2486</v>
      </c>
      <c r="H768" s="109" t="s">
        <v>1785</v>
      </c>
      <c r="I768" s="447" t="s">
        <v>1786</v>
      </c>
      <c r="J768" s="290" t="s">
        <v>1499</v>
      </c>
      <c r="K768" s="290" t="s">
        <v>1349</v>
      </c>
      <c r="L768" s="109" t="s">
        <v>1790</v>
      </c>
      <c r="M768" s="399" t="s">
        <v>34</v>
      </c>
      <c r="N768" s="262">
        <v>43133</v>
      </c>
      <c r="O768" s="262">
        <v>43010</v>
      </c>
      <c r="P768" s="262">
        <v>43739</v>
      </c>
      <c r="Q768" s="58">
        <v>88233.34</v>
      </c>
      <c r="R768" s="61">
        <v>0.5</v>
      </c>
      <c r="S768" s="58" t="s">
        <v>279</v>
      </c>
      <c r="T768" s="58">
        <v>44116.67</v>
      </c>
    </row>
    <row r="769" spans="2:20" ht="190.5" customHeight="1" x14ac:dyDescent="0.25">
      <c r="B769" s="596"/>
      <c r="C769" s="536"/>
      <c r="D769" s="588"/>
      <c r="E769" s="547"/>
      <c r="F769" s="310" t="s">
        <v>1569</v>
      </c>
      <c r="G769" s="62" t="s">
        <v>2487</v>
      </c>
      <c r="H769" s="109" t="s">
        <v>1787</v>
      </c>
      <c r="I769" s="447" t="s">
        <v>1788</v>
      </c>
      <c r="J769" s="290" t="s">
        <v>1499</v>
      </c>
      <c r="K769" s="290" t="s">
        <v>1349</v>
      </c>
      <c r="L769" s="109" t="s">
        <v>1791</v>
      </c>
      <c r="M769" s="399" t="s">
        <v>1</v>
      </c>
      <c r="N769" s="262">
        <v>43133</v>
      </c>
      <c r="O769" s="262">
        <v>43101</v>
      </c>
      <c r="P769" s="262">
        <v>43646</v>
      </c>
      <c r="Q769" s="58">
        <v>99977.9</v>
      </c>
      <c r="R769" s="61">
        <v>0.5</v>
      </c>
      <c r="S769" s="58" t="s">
        <v>279</v>
      </c>
      <c r="T769" s="58">
        <v>49988.95</v>
      </c>
    </row>
    <row r="770" spans="2:20" ht="190.5" customHeight="1" x14ac:dyDescent="0.25">
      <c r="B770" s="596"/>
      <c r="C770" s="536"/>
      <c r="D770" s="589"/>
      <c r="E770" s="547"/>
      <c r="F770" s="310" t="s">
        <v>1881</v>
      </c>
      <c r="G770" s="62" t="s">
        <v>2601</v>
      </c>
      <c r="H770" s="109" t="s">
        <v>2163</v>
      </c>
      <c r="I770" s="447" t="s">
        <v>2164</v>
      </c>
      <c r="J770" s="290" t="s">
        <v>1499</v>
      </c>
      <c r="K770" s="290" t="s">
        <v>1349</v>
      </c>
      <c r="L770" s="109" t="s">
        <v>2145</v>
      </c>
      <c r="M770" s="399" t="s">
        <v>7</v>
      </c>
      <c r="N770" s="262">
        <v>43272</v>
      </c>
      <c r="O770" s="262">
        <v>43010</v>
      </c>
      <c r="P770" s="262">
        <v>43644</v>
      </c>
      <c r="Q770" s="58">
        <v>29834.41</v>
      </c>
      <c r="R770" s="61">
        <v>0.5</v>
      </c>
      <c r="S770" s="58" t="s">
        <v>279</v>
      </c>
      <c r="T770" s="58">
        <v>14917.2</v>
      </c>
    </row>
    <row r="771" spans="2:20" ht="190.5" customHeight="1" x14ac:dyDescent="0.25">
      <c r="B771" s="596"/>
      <c r="C771" s="536"/>
      <c r="D771" s="589"/>
      <c r="E771" s="547"/>
      <c r="F771" s="310" t="s">
        <v>1500</v>
      </c>
      <c r="G771" s="62" t="s">
        <v>2473</v>
      </c>
      <c r="H771" s="109" t="s">
        <v>2309</v>
      </c>
      <c r="I771" s="447" t="s">
        <v>2310</v>
      </c>
      <c r="J771" s="290" t="s">
        <v>1499</v>
      </c>
      <c r="K771" s="290" t="s">
        <v>1349</v>
      </c>
      <c r="L771" s="109" t="s">
        <v>2305</v>
      </c>
      <c r="M771" s="406" t="s">
        <v>69</v>
      </c>
      <c r="N771" s="262">
        <v>43395</v>
      </c>
      <c r="O771" s="262">
        <v>43041</v>
      </c>
      <c r="P771" s="262">
        <v>43739</v>
      </c>
      <c r="Q771" s="58">
        <v>88271.87</v>
      </c>
      <c r="R771" s="61">
        <v>0.4</v>
      </c>
      <c r="S771" s="58" t="s">
        <v>279</v>
      </c>
      <c r="T771" s="58">
        <v>35308.75</v>
      </c>
    </row>
    <row r="772" spans="2:20" ht="132" customHeight="1" x14ac:dyDescent="0.25">
      <c r="B772" s="596"/>
      <c r="C772" s="536"/>
      <c r="D772" s="589"/>
      <c r="E772" s="547"/>
      <c r="F772" s="310" t="s">
        <v>1881</v>
      </c>
      <c r="G772" s="62" t="s">
        <v>2483</v>
      </c>
      <c r="H772" s="109" t="s">
        <v>2165</v>
      </c>
      <c r="I772" s="447" t="s">
        <v>2166</v>
      </c>
      <c r="J772" s="290" t="s">
        <v>1499</v>
      </c>
      <c r="K772" s="290" t="s">
        <v>1349</v>
      </c>
      <c r="L772" s="109" t="s">
        <v>2157</v>
      </c>
      <c r="M772" s="399" t="s">
        <v>123</v>
      </c>
      <c r="N772" s="262">
        <v>43272</v>
      </c>
      <c r="O772" s="262">
        <v>43324</v>
      </c>
      <c r="P772" s="262">
        <v>43738</v>
      </c>
      <c r="Q772" s="58">
        <v>69179.12</v>
      </c>
      <c r="R772" s="61">
        <v>0.6</v>
      </c>
      <c r="S772" s="58" t="s">
        <v>279</v>
      </c>
      <c r="T772" s="58">
        <v>41507.47</v>
      </c>
    </row>
    <row r="773" spans="2:20" ht="190.5" customHeight="1" x14ac:dyDescent="0.25">
      <c r="B773" s="596"/>
      <c r="C773" s="536"/>
      <c r="D773" s="589"/>
      <c r="E773" s="547"/>
      <c r="F773" s="310" t="s">
        <v>1569</v>
      </c>
      <c r="G773" s="62" t="s">
        <v>2474</v>
      </c>
      <c r="H773" s="109" t="s">
        <v>2033</v>
      </c>
      <c r="I773" s="447" t="s">
        <v>2034</v>
      </c>
      <c r="J773" s="290" t="s">
        <v>1499</v>
      </c>
      <c r="K773" s="290" t="s">
        <v>1349</v>
      </c>
      <c r="L773" s="109" t="s">
        <v>2019</v>
      </c>
      <c r="M773" s="399" t="s">
        <v>25</v>
      </c>
      <c r="N773" s="262">
        <v>43258</v>
      </c>
      <c r="O773" s="262">
        <v>43070</v>
      </c>
      <c r="P773" s="262">
        <v>43465</v>
      </c>
      <c r="Q773" s="58">
        <v>92372.160000000003</v>
      </c>
      <c r="R773" s="61">
        <v>0.5</v>
      </c>
      <c r="S773" s="58" t="s">
        <v>279</v>
      </c>
      <c r="T773" s="58">
        <v>46186.080000000002</v>
      </c>
    </row>
    <row r="774" spans="2:20" ht="190.5" customHeight="1" x14ac:dyDescent="0.25">
      <c r="B774" s="596"/>
      <c r="C774" s="536"/>
      <c r="D774" s="589"/>
      <c r="E774" s="547"/>
      <c r="F774" s="310" t="s">
        <v>1881</v>
      </c>
      <c r="G774" s="62" t="s">
        <v>2475</v>
      </c>
      <c r="H774" s="109" t="s">
        <v>2167</v>
      </c>
      <c r="I774" s="447" t="s">
        <v>2168</v>
      </c>
      <c r="J774" s="290" t="s">
        <v>1499</v>
      </c>
      <c r="K774" s="290" t="s">
        <v>1349</v>
      </c>
      <c r="L774" s="109" t="s">
        <v>2148</v>
      </c>
      <c r="M774" s="399" t="s">
        <v>221</v>
      </c>
      <c r="N774" s="262">
        <v>43272</v>
      </c>
      <c r="O774" s="262">
        <v>43221</v>
      </c>
      <c r="P774" s="262">
        <v>43799</v>
      </c>
      <c r="Q774" s="58">
        <v>90387.95</v>
      </c>
      <c r="R774" s="61">
        <v>0.6</v>
      </c>
      <c r="S774" s="58" t="s">
        <v>279</v>
      </c>
      <c r="T774" s="58">
        <v>54232.77</v>
      </c>
    </row>
    <row r="775" spans="2:20" ht="190.5" customHeight="1" x14ac:dyDescent="0.25">
      <c r="B775" s="596"/>
      <c r="C775" s="536"/>
      <c r="D775" s="589"/>
      <c r="E775" s="547"/>
      <c r="F775" s="310" t="s">
        <v>1882</v>
      </c>
      <c r="G775" s="62" t="s">
        <v>2500</v>
      </c>
      <c r="H775" s="109" t="s">
        <v>2169</v>
      </c>
      <c r="I775" s="447" t="s">
        <v>2170</v>
      </c>
      <c r="J775" s="290" t="s">
        <v>1499</v>
      </c>
      <c r="K775" s="290" t="s">
        <v>1349</v>
      </c>
      <c r="L775" s="109" t="s">
        <v>2149</v>
      </c>
      <c r="M775" s="399" t="s">
        <v>4</v>
      </c>
      <c r="N775" s="262">
        <v>43272</v>
      </c>
      <c r="O775" s="262">
        <v>43191</v>
      </c>
      <c r="P775" s="262">
        <v>43738</v>
      </c>
      <c r="Q775" s="58">
        <v>98668.22</v>
      </c>
      <c r="R775" s="61">
        <v>0.6</v>
      </c>
      <c r="S775" s="58" t="s">
        <v>279</v>
      </c>
      <c r="T775" s="58">
        <v>59200.93</v>
      </c>
    </row>
    <row r="776" spans="2:20" ht="190.5" customHeight="1" x14ac:dyDescent="0.25">
      <c r="B776" s="596"/>
      <c r="C776" s="536"/>
      <c r="D776" s="589"/>
      <c r="E776" s="547"/>
      <c r="F776" s="310" t="s">
        <v>1569</v>
      </c>
      <c r="G776" s="62" t="s">
        <v>2476</v>
      </c>
      <c r="H776" s="109" t="s">
        <v>2035</v>
      </c>
      <c r="I776" s="447" t="s">
        <v>2036</v>
      </c>
      <c r="J776" s="290" t="s">
        <v>1499</v>
      </c>
      <c r="K776" s="290" t="s">
        <v>1349</v>
      </c>
      <c r="L776" s="109" t="s">
        <v>2021</v>
      </c>
      <c r="M776" s="399" t="s">
        <v>15</v>
      </c>
      <c r="N776" s="262">
        <v>43259</v>
      </c>
      <c r="O776" s="262">
        <v>43101</v>
      </c>
      <c r="P776" s="262">
        <v>43646</v>
      </c>
      <c r="Q776" s="58">
        <v>91554.51</v>
      </c>
      <c r="R776" s="61">
        <v>0.5</v>
      </c>
      <c r="S776" s="58" t="s">
        <v>279</v>
      </c>
      <c r="T776" s="58">
        <v>45777.26</v>
      </c>
    </row>
    <row r="777" spans="2:20" ht="190.5" customHeight="1" x14ac:dyDescent="0.25">
      <c r="B777" s="596"/>
      <c r="C777" s="536"/>
      <c r="D777" s="589"/>
      <c r="E777" s="547"/>
      <c r="F777" s="310" t="s">
        <v>1881</v>
      </c>
      <c r="G777" s="62" t="s">
        <v>2488</v>
      </c>
      <c r="H777" s="109" t="s">
        <v>2171</v>
      </c>
      <c r="I777" s="447" t="s">
        <v>2172</v>
      </c>
      <c r="J777" s="290" t="s">
        <v>1499</v>
      </c>
      <c r="K777" s="290" t="s">
        <v>1349</v>
      </c>
      <c r="L777" s="109" t="s">
        <v>2173</v>
      </c>
      <c r="M777" s="399" t="s">
        <v>221</v>
      </c>
      <c r="N777" s="262">
        <v>43272</v>
      </c>
      <c r="O777" s="262">
        <v>43087</v>
      </c>
      <c r="P777" s="262">
        <v>43465</v>
      </c>
      <c r="Q777" s="58">
        <v>94236.5</v>
      </c>
      <c r="R777" s="61">
        <v>0.6</v>
      </c>
      <c r="S777" s="58" t="s">
        <v>279</v>
      </c>
      <c r="T777" s="58">
        <v>56541.9</v>
      </c>
    </row>
    <row r="778" spans="2:20" ht="114.75" customHeight="1" x14ac:dyDescent="0.25">
      <c r="B778" s="596"/>
      <c r="C778" s="536"/>
      <c r="D778" s="589"/>
      <c r="E778" s="547"/>
      <c r="F778" s="310" t="s">
        <v>1500</v>
      </c>
      <c r="G778" s="62" t="s">
        <v>2477</v>
      </c>
      <c r="H778" s="109" t="s">
        <v>2037</v>
      </c>
      <c r="I778" s="447" t="s">
        <v>2038</v>
      </c>
      <c r="J778" s="290" t="s">
        <v>1499</v>
      </c>
      <c r="K778" s="290" t="s">
        <v>1349</v>
      </c>
      <c r="L778" s="109" t="s">
        <v>2023</v>
      </c>
      <c r="M778" s="399" t="s">
        <v>34</v>
      </c>
      <c r="N778" s="262">
        <v>43248</v>
      </c>
      <c r="O778" s="262">
        <v>43083</v>
      </c>
      <c r="P778" s="262">
        <v>43629</v>
      </c>
      <c r="Q778" s="58">
        <v>87144.52</v>
      </c>
      <c r="R778" s="61">
        <v>0.6</v>
      </c>
      <c r="S778" s="58" t="s">
        <v>279</v>
      </c>
      <c r="T778" s="58">
        <v>52286.71</v>
      </c>
    </row>
    <row r="779" spans="2:20" ht="219.75" customHeight="1" x14ac:dyDescent="0.25">
      <c r="B779" s="596"/>
      <c r="C779" s="536"/>
      <c r="D779" s="589"/>
      <c r="E779" s="547"/>
      <c r="F779" s="310" t="s">
        <v>1882</v>
      </c>
      <c r="G779" s="62" t="s">
        <v>2602</v>
      </c>
      <c r="H779" s="109" t="s">
        <v>2328</v>
      </c>
      <c r="I779" s="447" t="s">
        <v>2329</v>
      </c>
      <c r="J779" s="290" t="s">
        <v>1499</v>
      </c>
      <c r="K779" s="290" t="s">
        <v>1349</v>
      </c>
      <c r="L779" s="109" t="s">
        <v>2330</v>
      </c>
      <c r="M779" s="399" t="s">
        <v>30</v>
      </c>
      <c r="N779" s="262">
        <v>43424</v>
      </c>
      <c r="O779" s="262">
        <v>43221</v>
      </c>
      <c r="P779" s="262">
        <v>43768</v>
      </c>
      <c r="Q779" s="58">
        <v>39159.879999999997</v>
      </c>
      <c r="R779" s="61">
        <v>0.5</v>
      </c>
      <c r="S779" s="58" t="s">
        <v>279</v>
      </c>
      <c r="T779" s="58">
        <v>19579.939999999999</v>
      </c>
    </row>
    <row r="780" spans="2:20" ht="189" customHeight="1" x14ac:dyDescent="0.25">
      <c r="B780" s="596"/>
      <c r="C780" s="536"/>
      <c r="D780" s="589"/>
      <c r="E780" s="547"/>
      <c r="F780" s="310" t="s">
        <v>1569</v>
      </c>
      <c r="G780" s="62" t="s">
        <v>2478</v>
      </c>
      <c r="H780" s="109" t="s">
        <v>2039</v>
      </c>
      <c r="I780" s="447" t="s">
        <v>2040</v>
      </c>
      <c r="J780" s="290" t="s">
        <v>1499</v>
      </c>
      <c r="K780" s="290" t="s">
        <v>1349</v>
      </c>
      <c r="L780" s="109" t="s">
        <v>2025</v>
      </c>
      <c r="M780" s="399" t="s">
        <v>18</v>
      </c>
      <c r="N780" s="262">
        <v>43258</v>
      </c>
      <c r="O780" s="262">
        <v>43101</v>
      </c>
      <c r="P780" s="262">
        <v>43646</v>
      </c>
      <c r="Q780" s="58">
        <v>83523.33</v>
      </c>
      <c r="R780" s="61">
        <v>0.5</v>
      </c>
      <c r="S780" s="58" t="s">
        <v>279</v>
      </c>
      <c r="T780" s="58">
        <v>41761.660000000003</v>
      </c>
    </row>
    <row r="781" spans="2:20" ht="189" customHeight="1" x14ac:dyDescent="0.25">
      <c r="B781" s="596"/>
      <c r="C781" s="536"/>
      <c r="D781" s="589"/>
      <c r="E781" s="547"/>
      <c r="F781" s="310" t="s">
        <v>2017</v>
      </c>
      <c r="G781" s="62" t="s">
        <v>2479</v>
      </c>
      <c r="H781" s="109" t="s">
        <v>2041</v>
      </c>
      <c r="I781" s="447" t="s">
        <v>2042</v>
      </c>
      <c r="J781" s="290" t="s">
        <v>1499</v>
      </c>
      <c r="K781" s="290" t="s">
        <v>1349</v>
      </c>
      <c r="L781" s="109" t="s">
        <v>2028</v>
      </c>
      <c r="M781" s="399" t="s">
        <v>10</v>
      </c>
      <c r="N781" s="262">
        <v>43248</v>
      </c>
      <c r="O781" s="262">
        <v>43099</v>
      </c>
      <c r="P781" s="262">
        <v>43404</v>
      </c>
      <c r="Q781" s="58">
        <v>14399.06</v>
      </c>
      <c r="R781" s="61">
        <v>0.5</v>
      </c>
      <c r="S781" s="58" t="s">
        <v>279</v>
      </c>
      <c r="T781" s="58">
        <v>7199.53</v>
      </c>
    </row>
    <row r="782" spans="2:20" ht="189" customHeight="1" x14ac:dyDescent="0.25">
      <c r="B782" s="596"/>
      <c r="C782" s="536"/>
      <c r="D782" s="589"/>
      <c r="E782" s="547"/>
      <c r="F782" s="310" t="s">
        <v>1500</v>
      </c>
      <c r="G782" s="62" t="s">
        <v>2480</v>
      </c>
      <c r="H782" s="109" t="s">
        <v>2043</v>
      </c>
      <c r="I782" s="447" t="s">
        <v>2044</v>
      </c>
      <c r="J782" s="290" t="s">
        <v>1499</v>
      </c>
      <c r="K782" s="290" t="s">
        <v>1349</v>
      </c>
      <c r="L782" s="109" t="s">
        <v>2030</v>
      </c>
      <c r="M782" s="399" t="s">
        <v>2925</v>
      </c>
      <c r="N782" s="262">
        <v>43248</v>
      </c>
      <c r="O782" s="262">
        <v>43087</v>
      </c>
      <c r="P782" s="262">
        <v>43634</v>
      </c>
      <c r="Q782" s="58">
        <v>46357.79</v>
      </c>
      <c r="R782" s="61">
        <v>0.6</v>
      </c>
      <c r="S782" s="58" t="s">
        <v>279</v>
      </c>
      <c r="T782" s="58">
        <v>27814.67</v>
      </c>
    </row>
    <row r="783" spans="2:20" ht="189" customHeight="1" x14ac:dyDescent="0.25">
      <c r="B783" s="596"/>
      <c r="C783" s="536"/>
      <c r="D783" s="589"/>
      <c r="E783" s="547"/>
      <c r="F783" s="310" t="s">
        <v>1881</v>
      </c>
      <c r="G783" s="62" t="s">
        <v>2481</v>
      </c>
      <c r="H783" s="109" t="s">
        <v>2174</v>
      </c>
      <c r="I783" s="447" t="s">
        <v>2175</v>
      </c>
      <c r="J783" s="290" t="s">
        <v>1499</v>
      </c>
      <c r="K783" s="290" t="s">
        <v>1349</v>
      </c>
      <c r="L783" s="109" t="s">
        <v>2154</v>
      </c>
      <c r="M783" s="399" t="s">
        <v>4</v>
      </c>
      <c r="N783" s="262">
        <v>43272</v>
      </c>
      <c r="O783" s="262">
        <v>43073</v>
      </c>
      <c r="P783" s="262">
        <v>43620</v>
      </c>
      <c r="Q783" s="58">
        <v>3404.45</v>
      </c>
      <c r="R783" s="61">
        <v>0.5</v>
      </c>
      <c r="S783" s="58" t="s">
        <v>279</v>
      </c>
      <c r="T783" s="58">
        <v>1702.23</v>
      </c>
    </row>
    <row r="784" spans="2:20" ht="189" customHeight="1" x14ac:dyDescent="0.25">
      <c r="B784" s="596"/>
      <c r="C784" s="536"/>
      <c r="D784" s="589"/>
      <c r="E784" s="547"/>
      <c r="F784" s="310" t="s">
        <v>1881</v>
      </c>
      <c r="G784" s="62" t="s">
        <v>2482</v>
      </c>
      <c r="H784" s="109" t="s">
        <v>2176</v>
      </c>
      <c r="I784" s="447" t="s">
        <v>2177</v>
      </c>
      <c r="J784" s="290" t="s">
        <v>1499</v>
      </c>
      <c r="K784" s="290" t="s">
        <v>1349</v>
      </c>
      <c r="L784" s="109" t="s">
        <v>2155</v>
      </c>
      <c r="M784" s="399" t="s">
        <v>21</v>
      </c>
      <c r="N784" s="262">
        <v>43272</v>
      </c>
      <c r="O784" s="262">
        <v>43160</v>
      </c>
      <c r="P784" s="262">
        <v>43524</v>
      </c>
      <c r="Q784" s="58">
        <v>99320</v>
      </c>
      <c r="R784" s="61">
        <v>0.4</v>
      </c>
      <c r="S784" s="58" t="s">
        <v>279</v>
      </c>
      <c r="T784" s="58">
        <v>39728</v>
      </c>
    </row>
    <row r="785" spans="2:20" ht="189" customHeight="1" x14ac:dyDescent="0.25">
      <c r="B785" s="596"/>
      <c r="C785" s="536"/>
      <c r="D785" s="589"/>
      <c r="E785" s="547"/>
      <c r="F785" s="310" t="s">
        <v>1569</v>
      </c>
      <c r="G785" s="62" t="s">
        <v>2603</v>
      </c>
      <c r="H785" s="109" t="s">
        <v>2178</v>
      </c>
      <c r="I785" s="447" t="s">
        <v>2179</v>
      </c>
      <c r="J785" s="290" t="s">
        <v>1499</v>
      </c>
      <c r="K785" s="290" t="s">
        <v>1349</v>
      </c>
      <c r="L785" s="109" t="s">
        <v>2156</v>
      </c>
      <c r="M785" s="399" t="s">
        <v>25</v>
      </c>
      <c r="N785" s="262">
        <v>43285</v>
      </c>
      <c r="O785" s="262">
        <v>43221</v>
      </c>
      <c r="P785" s="262">
        <v>43677</v>
      </c>
      <c r="Q785" s="58">
        <v>79541.460000000006</v>
      </c>
      <c r="R785" s="61">
        <v>0.5</v>
      </c>
      <c r="S785" s="58" t="s">
        <v>279</v>
      </c>
      <c r="T785" s="58">
        <v>39770.730000000003</v>
      </c>
    </row>
    <row r="786" spans="2:20" ht="189" customHeight="1" x14ac:dyDescent="0.25">
      <c r="B786" s="596"/>
      <c r="C786" s="536"/>
      <c r="D786" s="589"/>
      <c r="E786" s="547"/>
      <c r="F786" s="310" t="s">
        <v>1500</v>
      </c>
      <c r="G786" s="62" t="s">
        <v>2604</v>
      </c>
      <c r="H786" s="109" t="s">
        <v>2045</v>
      </c>
      <c r="I786" s="447" t="s">
        <v>2046</v>
      </c>
      <c r="J786" s="290" t="s">
        <v>1499</v>
      </c>
      <c r="K786" s="290" t="s">
        <v>1349</v>
      </c>
      <c r="L786" s="109" t="s">
        <v>2032</v>
      </c>
      <c r="M786" s="399" t="s">
        <v>10</v>
      </c>
      <c r="N786" s="262">
        <v>43248</v>
      </c>
      <c r="O786" s="262">
        <v>43191</v>
      </c>
      <c r="P786" s="262">
        <v>43738</v>
      </c>
      <c r="Q786" s="58">
        <v>98480.11</v>
      </c>
      <c r="R786" s="61">
        <v>0.4</v>
      </c>
      <c r="S786" s="58" t="s">
        <v>279</v>
      </c>
      <c r="T786" s="58">
        <v>39392.04</v>
      </c>
    </row>
    <row r="787" spans="2:20" ht="189" customHeight="1" x14ac:dyDescent="0.25">
      <c r="B787" s="596"/>
      <c r="C787" s="536"/>
      <c r="D787" s="589"/>
      <c r="E787" s="547"/>
      <c r="F787" s="310" t="s">
        <v>2805</v>
      </c>
      <c r="G787" s="62" t="s">
        <v>2944</v>
      </c>
      <c r="H787" s="109" t="s">
        <v>2810</v>
      </c>
      <c r="I787" s="447" t="s">
        <v>2809</v>
      </c>
      <c r="J787" s="290" t="s">
        <v>1499</v>
      </c>
      <c r="K787" s="290" t="s">
        <v>1349</v>
      </c>
      <c r="L787" s="109" t="s">
        <v>2808</v>
      </c>
      <c r="M787" s="399" t="s">
        <v>13</v>
      </c>
      <c r="N787" s="262">
        <v>43530</v>
      </c>
      <c r="O787" s="262">
        <v>43525</v>
      </c>
      <c r="P787" s="262">
        <v>43890</v>
      </c>
      <c r="Q787" s="58">
        <v>95134.06</v>
      </c>
      <c r="R787" s="61">
        <v>0.4</v>
      </c>
      <c r="S787" s="58" t="s">
        <v>279</v>
      </c>
      <c r="T787" s="58">
        <v>38053.620000000003</v>
      </c>
    </row>
    <row r="788" spans="2:20" ht="189" customHeight="1" x14ac:dyDescent="0.25">
      <c r="B788" s="596"/>
      <c r="C788" s="536"/>
      <c r="D788" s="589"/>
      <c r="E788" s="547"/>
      <c r="F788" s="463" t="s">
        <v>2881</v>
      </c>
      <c r="G788" s="62" t="s">
        <v>2992</v>
      </c>
      <c r="H788" s="109" t="s">
        <v>2988</v>
      </c>
      <c r="I788" s="463" t="s">
        <v>2989</v>
      </c>
      <c r="J788" s="460" t="s">
        <v>1499</v>
      </c>
      <c r="K788" s="460" t="s">
        <v>1349</v>
      </c>
      <c r="L788" s="109" t="s">
        <v>2985</v>
      </c>
      <c r="M788" s="460" t="s">
        <v>375</v>
      </c>
      <c r="N788" s="262">
        <v>43591</v>
      </c>
      <c r="O788" s="262">
        <v>43419</v>
      </c>
      <c r="P788" s="262">
        <v>43646</v>
      </c>
      <c r="Q788" s="58">
        <v>73817.59</v>
      </c>
      <c r="R788" s="61">
        <v>0.5</v>
      </c>
      <c r="S788" s="58" t="s">
        <v>279</v>
      </c>
      <c r="T788" s="58">
        <v>36908.800000000003</v>
      </c>
    </row>
    <row r="789" spans="2:20" ht="189" customHeight="1" x14ac:dyDescent="0.25">
      <c r="B789" s="596"/>
      <c r="C789" s="536"/>
      <c r="D789" s="589"/>
      <c r="E789" s="547"/>
      <c r="F789" s="310" t="s">
        <v>2880</v>
      </c>
      <c r="G789" s="62" t="s">
        <v>1290</v>
      </c>
      <c r="H789" s="109" t="s">
        <v>2891</v>
      </c>
      <c r="I789" s="447" t="s">
        <v>2892</v>
      </c>
      <c r="J789" s="290" t="s">
        <v>1499</v>
      </c>
      <c r="K789" s="290" t="s">
        <v>1349</v>
      </c>
      <c r="L789" s="109" t="s">
        <v>2884</v>
      </c>
      <c r="M789" s="399" t="s">
        <v>7</v>
      </c>
      <c r="N789" s="262">
        <v>43563</v>
      </c>
      <c r="O789" s="262">
        <v>43405</v>
      </c>
      <c r="P789" s="262">
        <v>43862</v>
      </c>
      <c r="Q789" s="58">
        <v>89491.09</v>
      </c>
      <c r="R789" s="61">
        <v>0.5</v>
      </c>
      <c r="S789" s="58" t="s">
        <v>279</v>
      </c>
      <c r="T789" s="58">
        <v>44745.54</v>
      </c>
    </row>
    <row r="790" spans="2:20" ht="189" customHeight="1" x14ac:dyDescent="0.25">
      <c r="B790" s="596"/>
      <c r="C790" s="536"/>
      <c r="D790" s="589"/>
      <c r="E790" s="547"/>
      <c r="F790" s="463" t="s">
        <v>2881</v>
      </c>
      <c r="G790" s="62" t="s">
        <v>2993</v>
      </c>
      <c r="H790" s="109" t="s">
        <v>2990</v>
      </c>
      <c r="I790" s="463" t="s">
        <v>2991</v>
      </c>
      <c r="J790" s="460" t="s">
        <v>1499</v>
      </c>
      <c r="K790" s="460" t="s">
        <v>1349</v>
      </c>
      <c r="L790" s="109" t="s">
        <v>2987</v>
      </c>
      <c r="M790" s="460" t="s">
        <v>375</v>
      </c>
      <c r="N790" s="262">
        <v>43591</v>
      </c>
      <c r="O790" s="262">
        <v>43419</v>
      </c>
      <c r="P790" s="262">
        <v>43646</v>
      </c>
      <c r="Q790" s="58">
        <v>93956.24</v>
      </c>
      <c r="R790" s="61">
        <v>0.5</v>
      </c>
      <c r="S790" s="58" t="s">
        <v>279</v>
      </c>
      <c r="T790" s="58">
        <v>46978.12</v>
      </c>
    </row>
    <row r="791" spans="2:20" ht="189" customHeight="1" x14ac:dyDescent="0.25">
      <c r="B791" s="596"/>
      <c r="C791" s="536"/>
      <c r="D791" s="589"/>
      <c r="E791" s="547"/>
      <c r="F791" s="310" t="s">
        <v>2880</v>
      </c>
      <c r="G791" s="62" t="s">
        <v>2945</v>
      </c>
      <c r="H791" s="109" t="s">
        <v>2893</v>
      </c>
      <c r="I791" s="447" t="s">
        <v>2894</v>
      </c>
      <c r="J791" s="290" t="s">
        <v>1499</v>
      </c>
      <c r="K791" s="290" t="s">
        <v>1349</v>
      </c>
      <c r="L791" s="109" t="s">
        <v>2886</v>
      </c>
      <c r="M791" s="399" t="s">
        <v>7</v>
      </c>
      <c r="N791" s="262">
        <v>43563</v>
      </c>
      <c r="O791" s="262">
        <v>43466</v>
      </c>
      <c r="P791" s="262">
        <v>43830</v>
      </c>
      <c r="Q791" s="58">
        <v>35227.64</v>
      </c>
      <c r="R791" s="61">
        <v>0.4</v>
      </c>
      <c r="S791" s="58" t="s">
        <v>279</v>
      </c>
      <c r="T791" s="58">
        <v>14091.06</v>
      </c>
    </row>
    <row r="792" spans="2:20" ht="204" customHeight="1" x14ac:dyDescent="0.25">
      <c r="B792" s="596"/>
      <c r="C792" s="536"/>
      <c r="D792" s="589"/>
      <c r="E792" s="547"/>
      <c r="F792" s="310" t="s">
        <v>2881</v>
      </c>
      <c r="G792" s="62" t="s">
        <v>2946</v>
      </c>
      <c r="H792" s="109" t="s">
        <v>2895</v>
      </c>
      <c r="I792" s="447" t="s">
        <v>2896</v>
      </c>
      <c r="J792" s="290" t="s">
        <v>1499</v>
      </c>
      <c r="K792" s="290" t="s">
        <v>1349</v>
      </c>
      <c r="L792" s="109" t="s">
        <v>2888</v>
      </c>
      <c r="M792" s="399" t="s">
        <v>21</v>
      </c>
      <c r="N792" s="262">
        <v>43564</v>
      </c>
      <c r="O792" s="262">
        <v>43570</v>
      </c>
      <c r="P792" s="262">
        <v>43830</v>
      </c>
      <c r="Q792" s="58">
        <v>75743.3</v>
      </c>
      <c r="R792" s="61">
        <v>0.5</v>
      </c>
      <c r="S792" s="58" t="s">
        <v>279</v>
      </c>
      <c r="T792" s="58">
        <v>37871.65</v>
      </c>
    </row>
    <row r="793" spans="2:20" ht="204" customHeight="1" x14ac:dyDescent="0.25">
      <c r="B793" s="596"/>
      <c r="C793" s="536"/>
      <c r="D793" s="589"/>
      <c r="E793" s="547"/>
      <c r="F793" s="310" t="s">
        <v>2882</v>
      </c>
      <c r="G793" s="62" t="s">
        <v>2994</v>
      </c>
      <c r="H793" s="109" t="s">
        <v>2897</v>
      </c>
      <c r="I793" s="447" t="s">
        <v>2898</v>
      </c>
      <c r="J793" s="290" t="s">
        <v>1499</v>
      </c>
      <c r="K793" s="290" t="s">
        <v>1349</v>
      </c>
      <c r="L793" s="109" t="s">
        <v>2890</v>
      </c>
      <c r="M793" s="399" t="s">
        <v>10</v>
      </c>
      <c r="N793" s="262">
        <v>43556</v>
      </c>
      <c r="O793" s="262">
        <v>43466</v>
      </c>
      <c r="P793" s="262">
        <v>43982</v>
      </c>
      <c r="Q793" s="58">
        <v>75516.990000000005</v>
      </c>
      <c r="R793" s="61">
        <v>0.5</v>
      </c>
      <c r="S793" s="58" t="s">
        <v>279</v>
      </c>
      <c r="T793" s="58">
        <v>37758.5</v>
      </c>
    </row>
    <row r="794" spans="2:20" ht="204" customHeight="1" thickBot="1" x14ac:dyDescent="0.3">
      <c r="B794" s="596"/>
      <c r="C794" s="536"/>
      <c r="D794" s="589"/>
      <c r="E794" s="548"/>
      <c r="F794" s="311" t="s">
        <v>2881</v>
      </c>
      <c r="G794" s="348" t="s">
        <v>2947</v>
      </c>
      <c r="H794" s="111" t="s">
        <v>2899</v>
      </c>
      <c r="I794" s="448" t="s">
        <v>2900</v>
      </c>
      <c r="J794" s="100" t="s">
        <v>1499</v>
      </c>
      <c r="K794" s="100" t="s">
        <v>1349</v>
      </c>
      <c r="L794" s="111" t="s">
        <v>2901</v>
      </c>
      <c r="M794" s="100" t="s">
        <v>21</v>
      </c>
      <c r="N794" s="263">
        <v>43559</v>
      </c>
      <c r="O794" s="263">
        <v>43466</v>
      </c>
      <c r="P794" s="263">
        <v>43921</v>
      </c>
      <c r="Q794" s="101">
        <v>98226.68</v>
      </c>
      <c r="R794" s="102">
        <v>0.3</v>
      </c>
      <c r="S794" s="101" t="s">
        <v>279</v>
      </c>
      <c r="T794" s="101">
        <v>29468</v>
      </c>
    </row>
    <row r="795" spans="2:20" ht="42.75" customHeight="1" thickBot="1" x14ac:dyDescent="0.3">
      <c r="B795" s="596"/>
      <c r="C795" s="536"/>
      <c r="D795" s="589"/>
      <c r="E795" s="568" t="s">
        <v>1349</v>
      </c>
      <c r="F795" s="546"/>
      <c r="G795" s="546"/>
      <c r="H795" s="546"/>
      <c r="I795" s="546"/>
      <c r="J795" s="546"/>
      <c r="K795" s="151">
        <f>COUNTA(K744:K794)</f>
        <v>51</v>
      </c>
      <c r="L795" s="543"/>
      <c r="M795" s="544"/>
      <c r="N795" s="544"/>
      <c r="O795" s="544"/>
      <c r="P795" s="544"/>
      <c r="Q795" s="162">
        <f>SUM(Q744:Q794)</f>
        <v>4075759.3900000006</v>
      </c>
      <c r="R795" s="504"/>
      <c r="S795" s="505"/>
      <c r="T795" s="166">
        <f>SUM(T744:T794)</f>
        <v>2221431.61</v>
      </c>
    </row>
    <row r="796" spans="2:20" ht="42.75" customHeight="1" thickBot="1" x14ac:dyDescent="0.3">
      <c r="B796" s="596"/>
      <c r="C796" s="597"/>
      <c r="D796" s="532" t="s">
        <v>1847</v>
      </c>
      <c r="E796" s="533"/>
      <c r="F796" s="533"/>
      <c r="G796" s="533"/>
      <c r="H796" s="533"/>
      <c r="I796" s="533"/>
      <c r="J796" s="533"/>
      <c r="K796" s="139">
        <f>K743+K737+K685+K682+K795+K694</f>
        <v>120</v>
      </c>
      <c r="L796" s="512"/>
      <c r="M796" s="513"/>
      <c r="N796" s="513"/>
      <c r="O796" s="513"/>
      <c r="P796" s="513"/>
      <c r="Q796" s="159">
        <f>Q743+Q737+Q685+Q682+Q795+Q694</f>
        <v>22621519.669999998</v>
      </c>
      <c r="R796" s="508"/>
      <c r="S796" s="509"/>
      <c r="T796" s="77">
        <f>T743+T737+T685+T682+T795+T694</f>
        <v>16524786.48</v>
      </c>
    </row>
    <row r="797" spans="2:20" ht="210" customHeight="1" x14ac:dyDescent="0.25">
      <c r="B797" s="596"/>
      <c r="C797" s="536"/>
      <c r="D797" s="601" t="s">
        <v>1848</v>
      </c>
      <c r="E797" s="553" t="s">
        <v>982</v>
      </c>
      <c r="F797" s="315" t="s">
        <v>742</v>
      </c>
      <c r="G797" s="355" t="s">
        <v>1214</v>
      </c>
      <c r="H797" s="84" t="s">
        <v>755</v>
      </c>
      <c r="I797" s="86" t="s">
        <v>749</v>
      </c>
      <c r="J797" s="157" t="s">
        <v>1375</v>
      </c>
      <c r="K797" s="157" t="s">
        <v>754</v>
      </c>
      <c r="L797" s="365" t="s">
        <v>743</v>
      </c>
      <c r="M797" s="398" t="s">
        <v>33</v>
      </c>
      <c r="N797" s="428">
        <v>42684</v>
      </c>
      <c r="O797" s="428">
        <v>42248</v>
      </c>
      <c r="P797" s="428">
        <v>43343</v>
      </c>
      <c r="Q797" s="125">
        <v>116000</v>
      </c>
      <c r="R797" s="75">
        <v>0.8</v>
      </c>
      <c r="S797" s="83" t="s">
        <v>371</v>
      </c>
      <c r="T797" s="83">
        <v>92800</v>
      </c>
    </row>
    <row r="798" spans="2:20" ht="201.75" customHeight="1" x14ac:dyDescent="0.25">
      <c r="B798" s="596"/>
      <c r="C798" s="536"/>
      <c r="D798" s="602"/>
      <c r="E798" s="554"/>
      <c r="F798" s="314" t="s">
        <v>742</v>
      </c>
      <c r="G798" s="356" t="s">
        <v>1215</v>
      </c>
      <c r="H798" s="109" t="s">
        <v>755</v>
      </c>
      <c r="I798" s="65" t="s">
        <v>750</v>
      </c>
      <c r="J798" s="153" t="s">
        <v>1375</v>
      </c>
      <c r="K798" s="153" t="s">
        <v>754</v>
      </c>
      <c r="L798" s="107" t="s">
        <v>745</v>
      </c>
      <c r="M798" s="399" t="s">
        <v>25</v>
      </c>
      <c r="N798" s="262">
        <v>42684</v>
      </c>
      <c r="O798" s="262">
        <v>42248</v>
      </c>
      <c r="P798" s="262">
        <v>43343</v>
      </c>
      <c r="Q798" s="126">
        <v>237424.8</v>
      </c>
      <c r="R798" s="56">
        <v>0.8</v>
      </c>
      <c r="S798" s="58" t="s">
        <v>371</v>
      </c>
      <c r="T798" s="58">
        <v>189939.84</v>
      </c>
    </row>
    <row r="799" spans="2:20" ht="210.75" customHeight="1" x14ac:dyDescent="0.25">
      <c r="B799" s="596"/>
      <c r="C799" s="536"/>
      <c r="D799" s="602"/>
      <c r="E799" s="554"/>
      <c r="F799" s="314" t="s">
        <v>742</v>
      </c>
      <c r="G799" s="356" t="s">
        <v>1216</v>
      </c>
      <c r="H799" s="109" t="s">
        <v>755</v>
      </c>
      <c r="I799" s="65" t="s">
        <v>800</v>
      </c>
      <c r="J799" s="153" t="s">
        <v>1375</v>
      </c>
      <c r="K799" s="153" t="s">
        <v>754</v>
      </c>
      <c r="L799" s="107" t="s">
        <v>804</v>
      </c>
      <c r="M799" s="399" t="s">
        <v>15</v>
      </c>
      <c r="N799" s="262">
        <v>42727</v>
      </c>
      <c r="O799" s="262">
        <v>42248</v>
      </c>
      <c r="P799" s="262">
        <v>43343</v>
      </c>
      <c r="Q799" s="126">
        <v>324728.53000000003</v>
      </c>
      <c r="R799" s="56">
        <v>0.8</v>
      </c>
      <c r="S799" s="58" t="s">
        <v>371</v>
      </c>
      <c r="T799" s="58">
        <v>259782.82</v>
      </c>
    </row>
    <row r="800" spans="2:20" ht="148.5" customHeight="1" x14ac:dyDescent="0.25">
      <c r="B800" s="596"/>
      <c r="C800" s="536"/>
      <c r="D800" s="602"/>
      <c r="E800" s="554"/>
      <c r="F800" s="314" t="s">
        <v>742</v>
      </c>
      <c r="G800" s="356" t="s">
        <v>1217</v>
      </c>
      <c r="H800" s="109" t="s">
        <v>755</v>
      </c>
      <c r="I800" s="65" t="s">
        <v>797</v>
      </c>
      <c r="J800" s="153" t="s">
        <v>1375</v>
      </c>
      <c r="K800" s="153" t="s">
        <v>754</v>
      </c>
      <c r="L800" s="107" t="s">
        <v>801</v>
      </c>
      <c r="M800" s="399" t="s">
        <v>21</v>
      </c>
      <c r="N800" s="262">
        <v>42727</v>
      </c>
      <c r="O800" s="262">
        <v>42248</v>
      </c>
      <c r="P800" s="262">
        <v>43343</v>
      </c>
      <c r="Q800" s="126">
        <v>521904.97</v>
      </c>
      <c r="R800" s="56">
        <v>0.8</v>
      </c>
      <c r="S800" s="58" t="s">
        <v>371</v>
      </c>
      <c r="T800" s="58">
        <v>417523.98</v>
      </c>
    </row>
    <row r="801" spans="2:20" ht="174" customHeight="1" x14ac:dyDescent="0.25">
      <c r="B801" s="596"/>
      <c r="C801" s="536"/>
      <c r="D801" s="602"/>
      <c r="E801" s="554"/>
      <c r="F801" s="314" t="s">
        <v>742</v>
      </c>
      <c r="G801" s="356" t="s">
        <v>1218</v>
      </c>
      <c r="H801" s="109" t="s">
        <v>755</v>
      </c>
      <c r="I801" s="65" t="s">
        <v>752</v>
      </c>
      <c r="J801" s="153" t="s">
        <v>1375</v>
      </c>
      <c r="K801" s="153" t="s">
        <v>754</v>
      </c>
      <c r="L801" s="107" t="s">
        <v>747</v>
      </c>
      <c r="M801" s="399" t="s">
        <v>15</v>
      </c>
      <c r="N801" s="262">
        <v>42684</v>
      </c>
      <c r="O801" s="262">
        <v>42248</v>
      </c>
      <c r="P801" s="262">
        <v>43312</v>
      </c>
      <c r="Q801" s="126">
        <v>152364.79999999999</v>
      </c>
      <c r="R801" s="56">
        <v>0.8</v>
      </c>
      <c r="S801" s="58" t="s">
        <v>371</v>
      </c>
      <c r="T801" s="58">
        <v>121891.84</v>
      </c>
    </row>
    <row r="802" spans="2:20" ht="207.75" customHeight="1" x14ac:dyDescent="0.25">
      <c r="B802" s="596"/>
      <c r="C802" s="536"/>
      <c r="D802" s="602"/>
      <c r="E802" s="554"/>
      <c r="F802" s="314" t="s">
        <v>742</v>
      </c>
      <c r="G802" s="356" t="s">
        <v>1219</v>
      </c>
      <c r="H802" s="109" t="s">
        <v>755</v>
      </c>
      <c r="I802" s="65" t="s">
        <v>753</v>
      </c>
      <c r="J802" s="153" t="s">
        <v>1375</v>
      </c>
      <c r="K802" s="153" t="s">
        <v>754</v>
      </c>
      <c r="L802" s="107" t="s">
        <v>748</v>
      </c>
      <c r="M802" s="399" t="s">
        <v>15</v>
      </c>
      <c r="N802" s="262">
        <v>42684</v>
      </c>
      <c r="O802" s="262">
        <v>42248</v>
      </c>
      <c r="P802" s="262">
        <v>43343</v>
      </c>
      <c r="Q802" s="126">
        <v>108630.83</v>
      </c>
      <c r="R802" s="56">
        <v>0.8</v>
      </c>
      <c r="S802" s="58" t="s">
        <v>371</v>
      </c>
      <c r="T802" s="58">
        <v>86904.66</v>
      </c>
    </row>
    <row r="803" spans="2:20" ht="97.5" customHeight="1" x14ac:dyDescent="0.25">
      <c r="B803" s="596"/>
      <c r="C803" s="536"/>
      <c r="D803" s="602"/>
      <c r="E803" s="554"/>
      <c r="F803" s="314" t="s">
        <v>742</v>
      </c>
      <c r="G803" s="356" t="s">
        <v>1220</v>
      </c>
      <c r="H803" s="109" t="s">
        <v>755</v>
      </c>
      <c r="I803" s="65" t="s">
        <v>798</v>
      </c>
      <c r="J803" s="153" t="s">
        <v>1375</v>
      </c>
      <c r="K803" s="153" t="s">
        <v>754</v>
      </c>
      <c r="L803" s="107" t="s">
        <v>802</v>
      </c>
      <c r="M803" s="399" t="s">
        <v>15</v>
      </c>
      <c r="N803" s="262">
        <v>42727</v>
      </c>
      <c r="O803" s="262">
        <v>42248</v>
      </c>
      <c r="P803" s="262">
        <v>43343</v>
      </c>
      <c r="Q803" s="126">
        <v>255177.62</v>
      </c>
      <c r="R803" s="56">
        <v>0.8</v>
      </c>
      <c r="S803" s="58" t="s">
        <v>371</v>
      </c>
      <c r="T803" s="58">
        <v>204142.1</v>
      </c>
    </row>
    <row r="804" spans="2:20" ht="205.5" customHeight="1" x14ac:dyDescent="0.25">
      <c r="B804" s="596"/>
      <c r="C804" s="536"/>
      <c r="D804" s="602"/>
      <c r="E804" s="554"/>
      <c r="F804" s="314" t="s">
        <v>742</v>
      </c>
      <c r="G804" s="356" t="s">
        <v>1221</v>
      </c>
      <c r="H804" s="109" t="s">
        <v>755</v>
      </c>
      <c r="I804" s="65" t="s">
        <v>892</v>
      </c>
      <c r="J804" s="153" t="s">
        <v>1375</v>
      </c>
      <c r="K804" s="153" t="s">
        <v>754</v>
      </c>
      <c r="L804" s="107" t="s">
        <v>744</v>
      </c>
      <c r="M804" s="406" t="s">
        <v>69</v>
      </c>
      <c r="N804" s="262">
        <v>42684</v>
      </c>
      <c r="O804" s="262">
        <v>42248</v>
      </c>
      <c r="P804" s="262">
        <v>43343</v>
      </c>
      <c r="Q804" s="126">
        <v>340199.11</v>
      </c>
      <c r="R804" s="56">
        <v>0.8</v>
      </c>
      <c r="S804" s="58" t="s">
        <v>371</v>
      </c>
      <c r="T804" s="58">
        <v>272159.28999999998</v>
      </c>
    </row>
    <row r="805" spans="2:20" ht="199.5" customHeight="1" x14ac:dyDescent="0.25">
      <c r="B805" s="596"/>
      <c r="C805" s="536"/>
      <c r="D805" s="602"/>
      <c r="E805" s="554"/>
      <c r="F805" s="314" t="s">
        <v>742</v>
      </c>
      <c r="G805" s="62" t="s">
        <v>1222</v>
      </c>
      <c r="H805" s="109" t="s">
        <v>755</v>
      </c>
      <c r="I805" s="65" t="s">
        <v>751</v>
      </c>
      <c r="J805" s="153" t="s">
        <v>1375</v>
      </c>
      <c r="K805" s="153" t="s">
        <v>754</v>
      </c>
      <c r="L805" s="109" t="s">
        <v>746</v>
      </c>
      <c r="M805" s="399" t="s">
        <v>25</v>
      </c>
      <c r="N805" s="262">
        <v>42684</v>
      </c>
      <c r="O805" s="262">
        <v>42248</v>
      </c>
      <c r="P805" s="262">
        <v>43343</v>
      </c>
      <c r="Q805" s="126">
        <v>343765.02</v>
      </c>
      <c r="R805" s="56">
        <v>0.8</v>
      </c>
      <c r="S805" s="58" t="s">
        <v>371</v>
      </c>
      <c r="T805" s="58">
        <v>275012.02</v>
      </c>
    </row>
    <row r="806" spans="2:20" ht="222.75" customHeight="1" x14ac:dyDescent="0.25">
      <c r="B806" s="596"/>
      <c r="C806" s="536"/>
      <c r="D806" s="602"/>
      <c r="E806" s="554"/>
      <c r="F806" s="314" t="s">
        <v>742</v>
      </c>
      <c r="G806" s="356" t="s">
        <v>1223</v>
      </c>
      <c r="H806" s="109" t="s">
        <v>755</v>
      </c>
      <c r="I806" s="65" t="s">
        <v>799</v>
      </c>
      <c r="J806" s="153" t="s">
        <v>1375</v>
      </c>
      <c r="K806" s="153" t="s">
        <v>754</v>
      </c>
      <c r="L806" s="107" t="s">
        <v>803</v>
      </c>
      <c r="M806" s="399" t="s">
        <v>30</v>
      </c>
      <c r="N806" s="262">
        <v>42727</v>
      </c>
      <c r="O806" s="262">
        <v>42248</v>
      </c>
      <c r="P806" s="262">
        <v>43343</v>
      </c>
      <c r="Q806" s="126">
        <v>226590.21000000002</v>
      </c>
      <c r="R806" s="56">
        <v>0.8</v>
      </c>
      <c r="S806" s="58" t="s">
        <v>371</v>
      </c>
      <c r="T806" s="58">
        <v>181272.17</v>
      </c>
    </row>
    <row r="807" spans="2:20" ht="145.5" customHeight="1" x14ac:dyDescent="0.25">
      <c r="B807" s="596"/>
      <c r="C807" s="536"/>
      <c r="D807" s="602"/>
      <c r="E807" s="554"/>
      <c r="F807" s="316" t="s">
        <v>2772</v>
      </c>
      <c r="G807" s="357" t="s">
        <v>2948</v>
      </c>
      <c r="H807" s="79" t="s">
        <v>2773</v>
      </c>
      <c r="I807" s="81" t="s">
        <v>2770</v>
      </c>
      <c r="J807" s="210" t="s">
        <v>1375</v>
      </c>
      <c r="K807" s="210" t="s">
        <v>754</v>
      </c>
      <c r="L807" s="70" t="s">
        <v>2774</v>
      </c>
      <c r="M807" s="399" t="s">
        <v>375</v>
      </c>
      <c r="N807" s="262">
        <v>43515</v>
      </c>
      <c r="O807" s="262">
        <v>42628</v>
      </c>
      <c r="P807" s="262">
        <v>43708</v>
      </c>
      <c r="Q807" s="212">
        <v>320756.27999999997</v>
      </c>
      <c r="R807" s="68">
        <v>0.8</v>
      </c>
      <c r="S807" s="78" t="s">
        <v>371</v>
      </c>
      <c r="T807" s="78">
        <v>256605.02</v>
      </c>
    </row>
    <row r="808" spans="2:20" ht="222.75" customHeight="1" x14ac:dyDescent="0.25">
      <c r="B808" s="596"/>
      <c r="C808" s="536"/>
      <c r="D808" s="602"/>
      <c r="E808" s="590"/>
      <c r="F808" s="316" t="s">
        <v>2772</v>
      </c>
      <c r="G808" s="357" t="s">
        <v>2949</v>
      </c>
      <c r="H808" s="79" t="s">
        <v>2773</v>
      </c>
      <c r="I808" s="81" t="s">
        <v>2771</v>
      </c>
      <c r="J808" s="210" t="s">
        <v>1375</v>
      </c>
      <c r="K808" s="210" t="s">
        <v>754</v>
      </c>
      <c r="L808" s="70" t="s">
        <v>2775</v>
      </c>
      <c r="M808" s="399" t="s">
        <v>375</v>
      </c>
      <c r="N808" s="262">
        <v>43515</v>
      </c>
      <c r="O808" s="262">
        <v>42667</v>
      </c>
      <c r="P808" s="262">
        <v>43708</v>
      </c>
      <c r="Q808" s="212">
        <v>300028.40000000002</v>
      </c>
      <c r="R808" s="68">
        <v>0.8</v>
      </c>
      <c r="S808" s="78" t="s">
        <v>371</v>
      </c>
      <c r="T808" s="78">
        <v>240022.72</v>
      </c>
    </row>
    <row r="809" spans="2:20" ht="222.75" customHeight="1" x14ac:dyDescent="0.25">
      <c r="B809" s="596"/>
      <c r="C809" s="536"/>
      <c r="D809" s="602"/>
      <c r="E809" s="110" t="s">
        <v>1955</v>
      </c>
      <c r="F809" s="316" t="s">
        <v>1371</v>
      </c>
      <c r="G809" s="358" t="s">
        <v>1372</v>
      </c>
      <c r="H809" s="79" t="s">
        <v>1373</v>
      </c>
      <c r="I809" s="81" t="s">
        <v>1374</v>
      </c>
      <c r="J809" s="158" t="s">
        <v>1375</v>
      </c>
      <c r="K809" s="158" t="s">
        <v>754</v>
      </c>
      <c r="L809" s="79" t="s">
        <v>1376</v>
      </c>
      <c r="M809" s="399" t="s">
        <v>375</v>
      </c>
      <c r="N809" s="262">
        <v>42873</v>
      </c>
      <c r="O809" s="262">
        <v>42736</v>
      </c>
      <c r="P809" s="262">
        <v>43465</v>
      </c>
      <c r="Q809" s="127">
        <v>3747200.57</v>
      </c>
      <c r="R809" s="80">
        <v>0.8</v>
      </c>
      <c r="S809" s="78" t="s">
        <v>371</v>
      </c>
      <c r="T809" s="78">
        <v>2997760.46</v>
      </c>
    </row>
    <row r="810" spans="2:20" ht="222.75" customHeight="1" x14ac:dyDescent="0.25">
      <c r="B810" s="596"/>
      <c r="C810" s="536"/>
      <c r="D810" s="602"/>
      <c r="E810" s="134" t="s">
        <v>1955</v>
      </c>
      <c r="F810" s="314" t="s">
        <v>1954</v>
      </c>
      <c r="G810" s="359" t="s">
        <v>2489</v>
      </c>
      <c r="H810" s="109" t="s">
        <v>1962</v>
      </c>
      <c r="I810" s="81" t="s">
        <v>1956</v>
      </c>
      <c r="J810" s="153" t="s">
        <v>1375</v>
      </c>
      <c r="K810" s="153" t="s">
        <v>754</v>
      </c>
      <c r="L810" s="109" t="s">
        <v>1963</v>
      </c>
      <c r="M810" s="399" t="s">
        <v>375</v>
      </c>
      <c r="N810" s="262">
        <v>43482</v>
      </c>
      <c r="O810" s="262">
        <v>42277</v>
      </c>
      <c r="P810" s="262">
        <v>43287</v>
      </c>
      <c r="Q810" s="128">
        <v>135149.51</v>
      </c>
      <c r="R810" s="61">
        <v>0.8</v>
      </c>
      <c r="S810" s="58" t="s">
        <v>371</v>
      </c>
      <c r="T810" s="58">
        <v>108119.61</v>
      </c>
    </row>
    <row r="811" spans="2:20" ht="222.75" customHeight="1" x14ac:dyDescent="0.25">
      <c r="B811" s="596"/>
      <c r="C811" s="536"/>
      <c r="D811" s="602"/>
      <c r="E811" s="134" t="s">
        <v>1955</v>
      </c>
      <c r="F811" s="314" t="s">
        <v>1954</v>
      </c>
      <c r="G811" s="359" t="s">
        <v>2490</v>
      </c>
      <c r="H811" s="109" t="s">
        <v>1962</v>
      </c>
      <c r="I811" s="81" t="s">
        <v>1957</v>
      </c>
      <c r="J811" s="153" t="s">
        <v>1375</v>
      </c>
      <c r="K811" s="153" t="s">
        <v>754</v>
      </c>
      <c r="L811" s="109" t="s">
        <v>1964</v>
      </c>
      <c r="M811" s="399" t="s">
        <v>375</v>
      </c>
      <c r="N811" s="262">
        <v>43510</v>
      </c>
      <c r="O811" s="262">
        <v>42277</v>
      </c>
      <c r="P811" s="262">
        <v>43308</v>
      </c>
      <c r="Q811" s="128">
        <v>149309.15000000002</v>
      </c>
      <c r="R811" s="61">
        <v>0.8</v>
      </c>
      <c r="S811" s="58" t="s">
        <v>371</v>
      </c>
      <c r="T811" s="58">
        <v>119447.32</v>
      </c>
    </row>
    <row r="812" spans="2:20" ht="222.75" customHeight="1" x14ac:dyDescent="0.25">
      <c r="B812" s="596"/>
      <c r="C812" s="536"/>
      <c r="D812" s="602"/>
      <c r="E812" s="134" t="s">
        <v>1955</v>
      </c>
      <c r="F812" s="314" t="s">
        <v>1954</v>
      </c>
      <c r="G812" s="359" t="s">
        <v>1372</v>
      </c>
      <c r="H812" s="109" t="s">
        <v>1962</v>
      </c>
      <c r="I812" s="81" t="s">
        <v>2180</v>
      </c>
      <c r="J812" s="153" t="s">
        <v>1375</v>
      </c>
      <c r="K812" s="153" t="s">
        <v>754</v>
      </c>
      <c r="L812" s="109" t="s">
        <v>2181</v>
      </c>
      <c r="M812" s="399" t="s">
        <v>375</v>
      </c>
      <c r="N812" s="262">
        <v>43284</v>
      </c>
      <c r="O812" s="262">
        <v>42420</v>
      </c>
      <c r="P812" s="262">
        <v>43311</v>
      </c>
      <c r="Q812" s="128">
        <v>86863.13</v>
      </c>
      <c r="R812" s="61">
        <v>0.8</v>
      </c>
      <c r="S812" s="58" t="s">
        <v>371</v>
      </c>
      <c r="T812" s="58">
        <v>69490.5</v>
      </c>
    </row>
    <row r="813" spans="2:20" ht="222.75" customHeight="1" x14ac:dyDescent="0.25">
      <c r="B813" s="596"/>
      <c r="C813" s="536"/>
      <c r="D813" s="602"/>
      <c r="E813" s="134" t="s">
        <v>1955</v>
      </c>
      <c r="F813" s="314" t="s">
        <v>1954</v>
      </c>
      <c r="G813" s="359" t="s">
        <v>2491</v>
      </c>
      <c r="H813" s="109" t="s">
        <v>1962</v>
      </c>
      <c r="I813" s="81" t="s">
        <v>1958</v>
      </c>
      <c r="J813" s="153" t="s">
        <v>1375</v>
      </c>
      <c r="K813" s="153" t="s">
        <v>754</v>
      </c>
      <c r="L813" s="109" t="s">
        <v>1965</v>
      </c>
      <c r="M813" s="399" t="s">
        <v>375</v>
      </c>
      <c r="N813" s="262">
        <v>43489</v>
      </c>
      <c r="O813" s="262">
        <v>42313</v>
      </c>
      <c r="P813" s="262">
        <v>43301</v>
      </c>
      <c r="Q813" s="128">
        <v>87319.39</v>
      </c>
      <c r="R813" s="61">
        <v>0.8</v>
      </c>
      <c r="S813" s="58" t="s">
        <v>371</v>
      </c>
      <c r="T813" s="58">
        <v>69855.509999999995</v>
      </c>
    </row>
    <row r="814" spans="2:20" ht="222.75" customHeight="1" x14ac:dyDescent="0.25">
      <c r="B814" s="596"/>
      <c r="C814" s="536"/>
      <c r="D814" s="602"/>
      <c r="E814" s="134" t="s">
        <v>1955</v>
      </c>
      <c r="F814" s="314" t="s">
        <v>1954</v>
      </c>
      <c r="G814" s="359" t="s">
        <v>2492</v>
      </c>
      <c r="H814" s="109" t="s">
        <v>1962</v>
      </c>
      <c r="I814" s="81" t="s">
        <v>1959</v>
      </c>
      <c r="J814" s="153" t="s">
        <v>1375</v>
      </c>
      <c r="K814" s="153" t="s">
        <v>754</v>
      </c>
      <c r="L814" s="109" t="s">
        <v>1966</v>
      </c>
      <c r="M814" s="399" t="s">
        <v>375</v>
      </c>
      <c r="N814" s="262">
        <v>43535</v>
      </c>
      <c r="O814" s="262">
        <v>42254</v>
      </c>
      <c r="P814" s="262">
        <v>43311</v>
      </c>
      <c r="Q814" s="128">
        <v>128708.65</v>
      </c>
      <c r="R814" s="61">
        <v>0.8</v>
      </c>
      <c r="S814" s="58" t="s">
        <v>371</v>
      </c>
      <c r="T814" s="58">
        <v>102966.92</v>
      </c>
    </row>
    <row r="815" spans="2:20" ht="222.75" customHeight="1" x14ac:dyDescent="0.25">
      <c r="B815" s="596"/>
      <c r="C815" s="536"/>
      <c r="D815" s="602"/>
      <c r="E815" s="160" t="s">
        <v>1955</v>
      </c>
      <c r="F815" s="316" t="s">
        <v>1954</v>
      </c>
      <c r="G815" s="358" t="s">
        <v>2493</v>
      </c>
      <c r="H815" s="79" t="s">
        <v>1962</v>
      </c>
      <c r="I815" s="81" t="s">
        <v>1960</v>
      </c>
      <c r="J815" s="158" t="s">
        <v>1375</v>
      </c>
      <c r="K815" s="158" t="s">
        <v>754</v>
      </c>
      <c r="L815" s="79" t="s">
        <v>1967</v>
      </c>
      <c r="M815" s="399" t="s">
        <v>375</v>
      </c>
      <c r="N815" s="262">
        <v>43234</v>
      </c>
      <c r="O815" s="262">
        <v>42249</v>
      </c>
      <c r="P815" s="262">
        <v>43306</v>
      </c>
      <c r="Q815" s="127">
        <v>160791.12</v>
      </c>
      <c r="R815" s="80">
        <v>0.8</v>
      </c>
      <c r="S815" s="78" t="s">
        <v>371</v>
      </c>
      <c r="T815" s="78">
        <v>128632.9</v>
      </c>
    </row>
    <row r="816" spans="2:20" ht="222.75" customHeight="1" thickBot="1" x14ac:dyDescent="0.3">
      <c r="B816" s="596"/>
      <c r="C816" s="536"/>
      <c r="D816" s="602"/>
      <c r="E816" s="108" t="s">
        <v>1955</v>
      </c>
      <c r="F816" s="100" t="s">
        <v>1954</v>
      </c>
      <c r="G816" s="360" t="s">
        <v>2494</v>
      </c>
      <c r="H816" s="111" t="s">
        <v>1962</v>
      </c>
      <c r="I816" s="81" t="s">
        <v>1961</v>
      </c>
      <c r="J816" s="100" t="s">
        <v>1375</v>
      </c>
      <c r="K816" s="100" t="s">
        <v>754</v>
      </c>
      <c r="L816" s="111" t="s">
        <v>1968</v>
      </c>
      <c r="M816" s="100" t="s">
        <v>375</v>
      </c>
      <c r="N816" s="263">
        <v>43535</v>
      </c>
      <c r="O816" s="263">
        <v>42254</v>
      </c>
      <c r="P816" s="263">
        <v>43287</v>
      </c>
      <c r="Q816" s="129">
        <v>89087.25</v>
      </c>
      <c r="R816" s="102">
        <v>0.8</v>
      </c>
      <c r="S816" s="101" t="s">
        <v>371</v>
      </c>
      <c r="T816" s="101">
        <v>71269.8</v>
      </c>
    </row>
    <row r="817" spans="2:20" ht="42.75" customHeight="1" thickBot="1" x14ac:dyDescent="0.3">
      <c r="B817" s="596"/>
      <c r="C817" s="536"/>
      <c r="D817" s="602"/>
      <c r="E817" s="568" t="s">
        <v>754</v>
      </c>
      <c r="F817" s="546"/>
      <c r="G817" s="546"/>
      <c r="H817" s="546"/>
      <c r="I817" s="546"/>
      <c r="J817" s="546"/>
      <c r="K817" s="151">
        <f>COUNTA(K797:K816)</f>
        <v>20</v>
      </c>
      <c r="L817" s="543"/>
      <c r="M817" s="544"/>
      <c r="N817" s="544"/>
      <c r="O817" s="544"/>
      <c r="P817" s="544"/>
      <c r="Q817" s="162">
        <f>SUM(Q797:Q816)</f>
        <v>7831999.3399999999</v>
      </c>
      <c r="R817" s="506"/>
      <c r="S817" s="507"/>
      <c r="T817" s="166">
        <f t="shared" ref="T817" si="1">SUM(T797:T816)</f>
        <v>6265599.4800000004</v>
      </c>
    </row>
    <row r="818" spans="2:20" ht="217.5" customHeight="1" x14ac:dyDescent="0.25">
      <c r="B818" s="596"/>
      <c r="C818" s="536"/>
      <c r="D818" s="602"/>
      <c r="E818" s="154" t="s">
        <v>1970</v>
      </c>
      <c r="F818" s="320" t="s">
        <v>1971</v>
      </c>
      <c r="G818" s="342" t="s">
        <v>1224</v>
      </c>
      <c r="H818" s="112" t="s">
        <v>1972</v>
      </c>
      <c r="I818" s="320" t="s">
        <v>2183</v>
      </c>
      <c r="J818" s="154" t="s">
        <v>1375</v>
      </c>
      <c r="K818" s="152" t="s">
        <v>1973</v>
      </c>
      <c r="L818" s="112" t="s">
        <v>1974</v>
      </c>
      <c r="M818" s="398" t="s">
        <v>375</v>
      </c>
      <c r="N818" s="428">
        <v>43286</v>
      </c>
      <c r="O818" s="428">
        <v>42425</v>
      </c>
      <c r="P818" s="428">
        <v>43518</v>
      </c>
      <c r="Q818" s="122">
        <v>1959308</v>
      </c>
      <c r="R818" s="98">
        <v>0.8</v>
      </c>
      <c r="S818" s="97" t="s">
        <v>371</v>
      </c>
      <c r="T818" s="97">
        <v>1567446.4</v>
      </c>
    </row>
    <row r="819" spans="2:20" ht="198" customHeight="1" x14ac:dyDescent="0.25">
      <c r="B819" s="596"/>
      <c r="C819" s="536"/>
      <c r="D819" s="602"/>
      <c r="E819" s="155" t="s">
        <v>1970</v>
      </c>
      <c r="F819" s="310" t="s">
        <v>1971</v>
      </c>
      <c r="G819" s="62" t="s">
        <v>2449</v>
      </c>
      <c r="H819" s="109" t="s">
        <v>1972</v>
      </c>
      <c r="I819" s="447" t="s">
        <v>1969</v>
      </c>
      <c r="J819" s="155" t="s">
        <v>1375</v>
      </c>
      <c r="K819" s="153" t="s">
        <v>1973</v>
      </c>
      <c r="L819" s="109" t="s">
        <v>1974</v>
      </c>
      <c r="M819" s="399" t="s">
        <v>375</v>
      </c>
      <c r="N819" s="262">
        <v>43216</v>
      </c>
      <c r="O819" s="262">
        <v>43118</v>
      </c>
      <c r="P819" s="262">
        <v>43644</v>
      </c>
      <c r="Q819" s="118">
        <v>77195.95</v>
      </c>
      <c r="R819" s="61">
        <v>0.8</v>
      </c>
      <c r="S819" s="58" t="s">
        <v>371</v>
      </c>
      <c r="T819" s="58">
        <v>61756.76</v>
      </c>
    </row>
    <row r="820" spans="2:20" ht="81.75" customHeight="1" x14ac:dyDescent="0.25">
      <c r="B820" s="596"/>
      <c r="C820" s="536"/>
      <c r="D820" s="602"/>
      <c r="E820" s="155" t="s">
        <v>1970</v>
      </c>
      <c r="F820" s="310" t="s">
        <v>2182</v>
      </c>
      <c r="G820" s="62" t="s">
        <v>2490</v>
      </c>
      <c r="H820" s="109" t="s">
        <v>2184</v>
      </c>
      <c r="I820" s="447" t="s">
        <v>2185</v>
      </c>
      <c r="J820" s="155" t="s">
        <v>1375</v>
      </c>
      <c r="K820" s="153" t="s">
        <v>1973</v>
      </c>
      <c r="L820" s="109" t="s">
        <v>2195</v>
      </c>
      <c r="M820" s="399" t="s">
        <v>375</v>
      </c>
      <c r="N820" s="262">
        <v>43301</v>
      </c>
      <c r="O820" s="262">
        <v>42887</v>
      </c>
      <c r="P820" s="262">
        <v>43373</v>
      </c>
      <c r="Q820" s="118">
        <v>123465.45</v>
      </c>
      <c r="R820" s="61">
        <v>0.8</v>
      </c>
      <c r="S820" s="58" t="s">
        <v>371</v>
      </c>
      <c r="T820" s="58">
        <v>98772.36</v>
      </c>
    </row>
    <row r="821" spans="2:20" ht="238.5" customHeight="1" x14ac:dyDescent="0.25">
      <c r="B821" s="596"/>
      <c r="C821" s="536"/>
      <c r="D821" s="602"/>
      <c r="E821" s="155" t="s">
        <v>1970</v>
      </c>
      <c r="F821" s="310" t="s">
        <v>2182</v>
      </c>
      <c r="G821" s="62" t="s">
        <v>1224</v>
      </c>
      <c r="H821" s="109" t="s">
        <v>2184</v>
      </c>
      <c r="I821" s="447" t="s">
        <v>2186</v>
      </c>
      <c r="J821" s="155" t="s">
        <v>1375</v>
      </c>
      <c r="K821" s="153" t="s">
        <v>1973</v>
      </c>
      <c r="L821" s="109" t="s">
        <v>2196</v>
      </c>
      <c r="M821" s="399" t="s">
        <v>375</v>
      </c>
      <c r="N821" s="262">
        <v>43301</v>
      </c>
      <c r="O821" s="262">
        <v>42738</v>
      </c>
      <c r="P821" s="262">
        <v>43373</v>
      </c>
      <c r="Q821" s="118">
        <v>251332.11</v>
      </c>
      <c r="R821" s="61">
        <v>0.8</v>
      </c>
      <c r="S821" s="58" t="s">
        <v>371</v>
      </c>
      <c r="T821" s="58">
        <v>201065.69</v>
      </c>
    </row>
    <row r="822" spans="2:20" ht="238.5" customHeight="1" x14ac:dyDescent="0.25">
      <c r="B822" s="596"/>
      <c r="C822" s="536"/>
      <c r="D822" s="602"/>
      <c r="E822" s="155" t="s">
        <v>1970</v>
      </c>
      <c r="F822" s="310" t="s">
        <v>2182</v>
      </c>
      <c r="G822" s="62" t="s">
        <v>1224</v>
      </c>
      <c r="H822" s="109" t="s">
        <v>2184</v>
      </c>
      <c r="I822" s="447" t="s">
        <v>2187</v>
      </c>
      <c r="J822" s="155" t="s">
        <v>1375</v>
      </c>
      <c r="K822" s="153" t="s">
        <v>1973</v>
      </c>
      <c r="L822" s="109" t="s">
        <v>2197</v>
      </c>
      <c r="M822" s="399" t="s">
        <v>375</v>
      </c>
      <c r="N822" s="262">
        <v>43301</v>
      </c>
      <c r="O822" s="262">
        <v>42979</v>
      </c>
      <c r="P822" s="262">
        <v>43373</v>
      </c>
      <c r="Q822" s="118">
        <v>103644.58</v>
      </c>
      <c r="R822" s="61">
        <v>0.8</v>
      </c>
      <c r="S822" s="58" t="s">
        <v>371</v>
      </c>
      <c r="T822" s="58">
        <v>82915.66</v>
      </c>
    </row>
    <row r="823" spans="2:20" ht="238.5" customHeight="1" x14ac:dyDescent="0.25">
      <c r="B823" s="596"/>
      <c r="C823" s="536"/>
      <c r="D823" s="602"/>
      <c r="E823" s="155" t="s">
        <v>1970</v>
      </c>
      <c r="F823" s="310" t="s">
        <v>2182</v>
      </c>
      <c r="G823" s="62" t="s">
        <v>2495</v>
      </c>
      <c r="H823" s="109" t="s">
        <v>2184</v>
      </c>
      <c r="I823" s="447" t="s">
        <v>2188</v>
      </c>
      <c r="J823" s="155" t="s">
        <v>1375</v>
      </c>
      <c r="K823" s="153" t="s">
        <v>1973</v>
      </c>
      <c r="L823" s="109" t="s">
        <v>2198</v>
      </c>
      <c r="M823" s="399" t="s">
        <v>375</v>
      </c>
      <c r="N823" s="262">
        <v>43300</v>
      </c>
      <c r="O823" s="262">
        <v>43132</v>
      </c>
      <c r="P823" s="262">
        <v>43373</v>
      </c>
      <c r="Q823" s="118">
        <v>63830.39</v>
      </c>
      <c r="R823" s="61">
        <v>0.8</v>
      </c>
      <c r="S823" s="58" t="s">
        <v>371</v>
      </c>
      <c r="T823" s="58">
        <v>51064.31</v>
      </c>
    </row>
    <row r="824" spans="2:20" ht="238.5" customHeight="1" x14ac:dyDescent="0.25">
      <c r="B824" s="596"/>
      <c r="C824" s="536"/>
      <c r="D824" s="602"/>
      <c r="E824" s="155" t="s">
        <v>1970</v>
      </c>
      <c r="F824" s="310" t="s">
        <v>2182</v>
      </c>
      <c r="G824" s="62" t="s">
        <v>1224</v>
      </c>
      <c r="H824" s="109" t="s">
        <v>2184</v>
      </c>
      <c r="I824" s="447" t="s">
        <v>2189</v>
      </c>
      <c r="J824" s="155" t="s">
        <v>1375</v>
      </c>
      <c r="K824" s="153" t="s">
        <v>1973</v>
      </c>
      <c r="L824" s="109" t="s">
        <v>2199</v>
      </c>
      <c r="M824" s="399" t="s">
        <v>375</v>
      </c>
      <c r="N824" s="262">
        <v>43301</v>
      </c>
      <c r="O824" s="262">
        <v>42737</v>
      </c>
      <c r="P824" s="262">
        <v>43373</v>
      </c>
      <c r="Q824" s="118">
        <v>167554.74</v>
      </c>
      <c r="R824" s="61">
        <v>0.8</v>
      </c>
      <c r="S824" s="58" t="s">
        <v>371</v>
      </c>
      <c r="T824" s="58">
        <v>134043.79</v>
      </c>
    </row>
    <row r="825" spans="2:20" ht="238.5" customHeight="1" x14ac:dyDescent="0.25">
      <c r="B825" s="596"/>
      <c r="C825" s="536"/>
      <c r="D825" s="602"/>
      <c r="E825" s="155" t="s">
        <v>1970</v>
      </c>
      <c r="F825" s="310" t="s">
        <v>2182</v>
      </c>
      <c r="G825" s="62" t="s">
        <v>2496</v>
      </c>
      <c r="H825" s="109" t="s">
        <v>2184</v>
      </c>
      <c r="I825" s="447" t="s">
        <v>2190</v>
      </c>
      <c r="J825" s="155" t="s">
        <v>1375</v>
      </c>
      <c r="K825" s="153" t="s">
        <v>1973</v>
      </c>
      <c r="L825" s="109" t="s">
        <v>2200</v>
      </c>
      <c r="M825" s="399" t="s">
        <v>375</v>
      </c>
      <c r="N825" s="262">
        <v>43300</v>
      </c>
      <c r="O825" s="262">
        <v>42737</v>
      </c>
      <c r="P825" s="262">
        <v>43373</v>
      </c>
      <c r="Q825" s="118">
        <v>167554.74</v>
      </c>
      <c r="R825" s="61">
        <v>0.8</v>
      </c>
      <c r="S825" s="58" t="s">
        <v>371</v>
      </c>
      <c r="T825" s="58">
        <v>134043.79</v>
      </c>
    </row>
    <row r="826" spans="2:20" ht="208.5" customHeight="1" x14ac:dyDescent="0.25">
      <c r="B826" s="596"/>
      <c r="C826" s="536"/>
      <c r="D826" s="602"/>
      <c r="E826" s="155" t="s">
        <v>1970</v>
      </c>
      <c r="F826" s="310" t="s">
        <v>2182</v>
      </c>
      <c r="G826" s="62" t="s">
        <v>1220</v>
      </c>
      <c r="H826" s="109" t="s">
        <v>2184</v>
      </c>
      <c r="I826" s="447" t="s">
        <v>2191</v>
      </c>
      <c r="J826" s="155" t="s">
        <v>1375</v>
      </c>
      <c r="K826" s="153" t="s">
        <v>1973</v>
      </c>
      <c r="L826" s="109" t="s">
        <v>2201</v>
      </c>
      <c r="M826" s="399" t="s">
        <v>375</v>
      </c>
      <c r="N826" s="262">
        <v>43300</v>
      </c>
      <c r="O826" s="262">
        <v>42737</v>
      </c>
      <c r="P826" s="262">
        <v>43383</v>
      </c>
      <c r="Q826" s="118">
        <v>167554.74</v>
      </c>
      <c r="R826" s="61">
        <v>0.8</v>
      </c>
      <c r="S826" s="58" t="s">
        <v>371</v>
      </c>
      <c r="T826" s="58">
        <v>134043.79</v>
      </c>
    </row>
    <row r="827" spans="2:20" ht="173.25" customHeight="1" x14ac:dyDescent="0.25">
      <c r="B827" s="596"/>
      <c r="C827" s="536"/>
      <c r="D827" s="602"/>
      <c r="E827" s="155" t="s">
        <v>1970</v>
      </c>
      <c r="F827" s="310" t="s">
        <v>2182</v>
      </c>
      <c r="G827" s="62" t="s">
        <v>2591</v>
      </c>
      <c r="H827" s="109" t="s">
        <v>2184</v>
      </c>
      <c r="I827" s="447" t="s">
        <v>2192</v>
      </c>
      <c r="J827" s="155" t="s">
        <v>1375</v>
      </c>
      <c r="K827" s="153" t="s">
        <v>1973</v>
      </c>
      <c r="L827" s="109" t="s">
        <v>2202</v>
      </c>
      <c r="M827" s="399" t="s">
        <v>375</v>
      </c>
      <c r="N827" s="262">
        <v>43301</v>
      </c>
      <c r="O827" s="262">
        <v>43010</v>
      </c>
      <c r="P827" s="262">
        <v>43373</v>
      </c>
      <c r="Q827" s="118">
        <v>95745.56</v>
      </c>
      <c r="R827" s="61">
        <v>0.8</v>
      </c>
      <c r="S827" s="58" t="s">
        <v>371</v>
      </c>
      <c r="T827" s="58">
        <v>76596.45</v>
      </c>
    </row>
    <row r="828" spans="2:20" ht="212.25" customHeight="1" x14ac:dyDescent="0.25">
      <c r="B828" s="596"/>
      <c r="C828" s="536"/>
      <c r="D828" s="602"/>
      <c r="E828" s="155" t="s">
        <v>1970</v>
      </c>
      <c r="F828" s="310" t="s">
        <v>2182</v>
      </c>
      <c r="G828" s="62" t="s">
        <v>2497</v>
      </c>
      <c r="H828" s="109" t="s">
        <v>2184</v>
      </c>
      <c r="I828" s="447" t="s">
        <v>2193</v>
      </c>
      <c r="J828" s="155" t="s">
        <v>1375</v>
      </c>
      <c r="K828" s="153" t="s">
        <v>1973</v>
      </c>
      <c r="L828" s="109" t="s">
        <v>2203</v>
      </c>
      <c r="M828" s="399" t="s">
        <v>375</v>
      </c>
      <c r="N828" s="262">
        <v>43300</v>
      </c>
      <c r="O828" s="262">
        <v>42736</v>
      </c>
      <c r="P828" s="262">
        <v>43373</v>
      </c>
      <c r="Q828" s="118">
        <v>167554.74</v>
      </c>
      <c r="R828" s="61">
        <v>0.8</v>
      </c>
      <c r="S828" s="58" t="s">
        <v>371</v>
      </c>
      <c r="T828" s="58">
        <v>134043.79</v>
      </c>
    </row>
    <row r="829" spans="2:20" ht="152.25" customHeight="1" x14ac:dyDescent="0.25">
      <c r="B829" s="596"/>
      <c r="C829" s="536"/>
      <c r="D829" s="602"/>
      <c r="E829" s="272" t="s">
        <v>1970</v>
      </c>
      <c r="F829" s="313" t="s">
        <v>2182</v>
      </c>
      <c r="G829" s="87" t="s">
        <v>2498</v>
      </c>
      <c r="H829" s="79" t="s">
        <v>2184</v>
      </c>
      <c r="I829" s="450" t="s">
        <v>2194</v>
      </c>
      <c r="J829" s="272" t="s">
        <v>1375</v>
      </c>
      <c r="K829" s="274" t="s">
        <v>1973</v>
      </c>
      <c r="L829" s="79" t="s">
        <v>2204</v>
      </c>
      <c r="M829" s="399" t="s">
        <v>375</v>
      </c>
      <c r="N829" s="262">
        <v>43301</v>
      </c>
      <c r="O829" s="262">
        <v>43101</v>
      </c>
      <c r="P829" s="262">
        <v>43373</v>
      </c>
      <c r="Q829" s="121">
        <v>80905.009999999995</v>
      </c>
      <c r="R829" s="80">
        <v>0.8</v>
      </c>
      <c r="S829" s="78" t="s">
        <v>371</v>
      </c>
      <c r="T829" s="78">
        <v>64724.01</v>
      </c>
    </row>
    <row r="830" spans="2:20" ht="217.5" customHeight="1" x14ac:dyDescent="0.25">
      <c r="B830" s="596"/>
      <c r="C830" s="536"/>
      <c r="D830" s="602"/>
      <c r="E830" s="272" t="s">
        <v>1970</v>
      </c>
      <c r="F830" s="313" t="s">
        <v>2811</v>
      </c>
      <c r="G830" s="258" t="s">
        <v>2496</v>
      </c>
      <c r="H830" s="376" t="s">
        <v>2812</v>
      </c>
      <c r="I830" s="266" t="s">
        <v>2813</v>
      </c>
      <c r="J830" s="272" t="s">
        <v>1375</v>
      </c>
      <c r="K830" s="274" t="s">
        <v>1973</v>
      </c>
      <c r="L830" s="79" t="s">
        <v>2823</v>
      </c>
      <c r="M830" s="399" t="s">
        <v>375</v>
      </c>
      <c r="N830" s="262">
        <v>43537</v>
      </c>
      <c r="O830" s="262">
        <v>43374</v>
      </c>
      <c r="P830" s="262">
        <v>44196</v>
      </c>
      <c r="Q830" s="121">
        <v>215427.52</v>
      </c>
      <c r="R830" s="80">
        <v>0.8</v>
      </c>
      <c r="S830" s="78" t="s">
        <v>371</v>
      </c>
      <c r="T830" s="78">
        <v>172342.02</v>
      </c>
    </row>
    <row r="831" spans="2:20" ht="217.5" customHeight="1" x14ac:dyDescent="0.25">
      <c r="B831" s="596"/>
      <c r="C831" s="536"/>
      <c r="D831" s="602"/>
      <c r="E831" s="272" t="s">
        <v>1970</v>
      </c>
      <c r="F831" s="313" t="s">
        <v>2811</v>
      </c>
      <c r="G831" s="258" t="s">
        <v>2492</v>
      </c>
      <c r="H831" s="376" t="s">
        <v>2812</v>
      </c>
      <c r="I831" s="266" t="s">
        <v>2814</v>
      </c>
      <c r="J831" s="272" t="s">
        <v>1375</v>
      </c>
      <c r="K831" s="274" t="s">
        <v>1973</v>
      </c>
      <c r="L831" s="79" t="s">
        <v>2824</v>
      </c>
      <c r="M831" s="399" t="s">
        <v>375</v>
      </c>
      <c r="N831" s="262">
        <v>43537</v>
      </c>
      <c r="O831" s="262">
        <v>43374</v>
      </c>
      <c r="P831" s="262">
        <v>44196</v>
      </c>
      <c r="Q831" s="121">
        <v>215427.52</v>
      </c>
      <c r="R831" s="80">
        <v>0.8</v>
      </c>
      <c r="S831" s="78" t="s">
        <v>371</v>
      </c>
      <c r="T831" s="78">
        <v>172342.02</v>
      </c>
    </row>
    <row r="832" spans="2:20" ht="217.5" customHeight="1" x14ac:dyDescent="0.25">
      <c r="B832" s="596"/>
      <c r="C832" s="536"/>
      <c r="D832" s="602"/>
      <c r="E832" s="272" t="s">
        <v>1970</v>
      </c>
      <c r="F832" s="313" t="s">
        <v>2811</v>
      </c>
      <c r="G832" s="258" t="s">
        <v>1217</v>
      </c>
      <c r="H832" s="376" t="s">
        <v>2812</v>
      </c>
      <c r="I832" s="266" t="s">
        <v>2815</v>
      </c>
      <c r="J832" s="272" t="s">
        <v>1375</v>
      </c>
      <c r="K832" s="274" t="s">
        <v>1973</v>
      </c>
      <c r="L832" s="79" t="s">
        <v>2825</v>
      </c>
      <c r="M832" s="399" t="s">
        <v>375</v>
      </c>
      <c r="N832" s="262">
        <v>43537</v>
      </c>
      <c r="O832" s="262">
        <v>43374</v>
      </c>
      <c r="P832" s="262">
        <v>44196</v>
      </c>
      <c r="Q832" s="121">
        <v>215427.52</v>
      </c>
      <c r="R832" s="80">
        <v>0.8</v>
      </c>
      <c r="S832" s="78" t="s">
        <v>371</v>
      </c>
      <c r="T832" s="78">
        <v>172342.02</v>
      </c>
    </row>
    <row r="833" spans="2:20" ht="217.5" customHeight="1" x14ac:dyDescent="0.25">
      <c r="B833" s="596"/>
      <c r="C833" s="536"/>
      <c r="D833" s="602"/>
      <c r="E833" s="272" t="s">
        <v>1970</v>
      </c>
      <c r="F833" s="313" t="s">
        <v>2811</v>
      </c>
      <c r="G833" s="258" t="s">
        <v>2495</v>
      </c>
      <c r="H833" s="376" t="s">
        <v>2812</v>
      </c>
      <c r="I833" s="266" t="s">
        <v>2816</v>
      </c>
      <c r="J833" s="272" t="s">
        <v>1375</v>
      </c>
      <c r="K833" s="274" t="s">
        <v>1973</v>
      </c>
      <c r="L833" s="79" t="s">
        <v>2198</v>
      </c>
      <c r="M833" s="399" t="s">
        <v>375</v>
      </c>
      <c r="N833" s="262">
        <v>43537</v>
      </c>
      <c r="O833" s="262">
        <v>43374</v>
      </c>
      <c r="P833" s="262">
        <v>44196</v>
      </c>
      <c r="Q833" s="121">
        <v>269284.40000000002</v>
      </c>
      <c r="R833" s="80">
        <v>0.8</v>
      </c>
      <c r="S833" s="78" t="s">
        <v>371</v>
      </c>
      <c r="T833" s="78">
        <v>215427.52</v>
      </c>
    </row>
    <row r="834" spans="2:20" ht="128.25" customHeight="1" x14ac:dyDescent="0.25">
      <c r="B834" s="596"/>
      <c r="C834" s="536"/>
      <c r="D834" s="602"/>
      <c r="E834" s="272" t="s">
        <v>1970</v>
      </c>
      <c r="F834" s="313" t="s">
        <v>2811</v>
      </c>
      <c r="G834" s="258" t="s">
        <v>2490</v>
      </c>
      <c r="H834" s="376" t="s">
        <v>2812</v>
      </c>
      <c r="I834" s="266" t="s">
        <v>2817</v>
      </c>
      <c r="J834" s="272" t="s">
        <v>1375</v>
      </c>
      <c r="K834" s="274" t="s">
        <v>1973</v>
      </c>
      <c r="L834" s="79" t="s">
        <v>2826</v>
      </c>
      <c r="M834" s="399" t="s">
        <v>375</v>
      </c>
      <c r="N834" s="262">
        <v>43537</v>
      </c>
      <c r="O834" s="262">
        <v>43374</v>
      </c>
      <c r="P834" s="262">
        <v>44196</v>
      </c>
      <c r="Q834" s="121">
        <v>208478.24</v>
      </c>
      <c r="R834" s="80">
        <v>0.8</v>
      </c>
      <c r="S834" s="78" t="s">
        <v>371</v>
      </c>
      <c r="T834" s="78">
        <v>166782.59</v>
      </c>
    </row>
    <row r="835" spans="2:20" ht="216.75" customHeight="1" x14ac:dyDescent="0.25">
      <c r="B835" s="596"/>
      <c r="C835" s="536"/>
      <c r="D835" s="602"/>
      <c r="E835" s="272" t="s">
        <v>1970</v>
      </c>
      <c r="F835" s="313" t="s">
        <v>2811</v>
      </c>
      <c r="G835" s="258" t="s">
        <v>1220</v>
      </c>
      <c r="H835" s="376" t="s">
        <v>2812</v>
      </c>
      <c r="I835" s="266" t="s">
        <v>2818</v>
      </c>
      <c r="J835" s="272" t="s">
        <v>1375</v>
      </c>
      <c r="K835" s="274" t="s">
        <v>1973</v>
      </c>
      <c r="L835" s="79" t="s">
        <v>2201</v>
      </c>
      <c r="M835" s="399" t="s">
        <v>375</v>
      </c>
      <c r="N835" s="262">
        <v>43537</v>
      </c>
      <c r="O835" s="262">
        <v>43375</v>
      </c>
      <c r="P835" s="262">
        <v>44196</v>
      </c>
      <c r="Q835" s="121">
        <v>215427.52</v>
      </c>
      <c r="R835" s="80">
        <v>0.8</v>
      </c>
      <c r="S835" s="78" t="s">
        <v>371</v>
      </c>
      <c r="T835" s="78">
        <v>172342.02</v>
      </c>
    </row>
    <row r="836" spans="2:20" ht="217.5" customHeight="1" x14ac:dyDescent="0.25">
      <c r="B836" s="596"/>
      <c r="C836" s="536"/>
      <c r="D836" s="602"/>
      <c r="E836" s="272" t="s">
        <v>1970</v>
      </c>
      <c r="F836" s="313" t="s">
        <v>2811</v>
      </c>
      <c r="G836" s="258" t="s">
        <v>1224</v>
      </c>
      <c r="H836" s="376" t="s">
        <v>2812</v>
      </c>
      <c r="I836" s="266" t="s">
        <v>2819</v>
      </c>
      <c r="J836" s="271" t="s">
        <v>1375</v>
      </c>
      <c r="K836" s="273" t="s">
        <v>1973</v>
      </c>
      <c r="L836" s="109" t="s">
        <v>2827</v>
      </c>
      <c r="M836" s="399" t="s">
        <v>375</v>
      </c>
      <c r="N836" s="262">
        <v>43537</v>
      </c>
      <c r="O836" s="262">
        <v>43374</v>
      </c>
      <c r="P836" s="262">
        <v>44196</v>
      </c>
      <c r="Q836" s="58">
        <v>260597.81</v>
      </c>
      <c r="R836" s="61">
        <v>0.8</v>
      </c>
      <c r="S836" s="58" t="s">
        <v>371</v>
      </c>
      <c r="T836" s="58">
        <v>208478.25</v>
      </c>
    </row>
    <row r="837" spans="2:20" ht="221.25" customHeight="1" x14ac:dyDescent="0.25">
      <c r="B837" s="596"/>
      <c r="C837" s="536"/>
      <c r="D837" s="602"/>
      <c r="E837" s="272" t="s">
        <v>1970</v>
      </c>
      <c r="F837" s="313" t="s">
        <v>2811</v>
      </c>
      <c r="G837" s="258" t="s">
        <v>1224</v>
      </c>
      <c r="H837" s="376" t="s">
        <v>2812</v>
      </c>
      <c r="I837" s="266" t="s">
        <v>2820</v>
      </c>
      <c r="J837" s="271" t="s">
        <v>1375</v>
      </c>
      <c r="K837" s="273" t="s">
        <v>1973</v>
      </c>
      <c r="L837" s="109" t="s">
        <v>2197</v>
      </c>
      <c r="M837" s="399" t="s">
        <v>375</v>
      </c>
      <c r="N837" s="262">
        <v>43537</v>
      </c>
      <c r="O837" s="262">
        <v>43374</v>
      </c>
      <c r="P837" s="262">
        <v>44196</v>
      </c>
      <c r="Q837" s="58">
        <v>208478.24</v>
      </c>
      <c r="R837" s="61">
        <v>0.8</v>
      </c>
      <c r="S837" s="58" t="s">
        <v>371</v>
      </c>
      <c r="T837" s="58">
        <v>166782.59</v>
      </c>
    </row>
    <row r="838" spans="2:20" ht="182.25" customHeight="1" x14ac:dyDescent="0.25">
      <c r="B838" s="596"/>
      <c r="C838" s="536"/>
      <c r="D838" s="602"/>
      <c r="E838" s="272" t="s">
        <v>1970</v>
      </c>
      <c r="F838" s="313" t="s">
        <v>2811</v>
      </c>
      <c r="G838" s="258" t="s">
        <v>2591</v>
      </c>
      <c r="H838" s="376" t="s">
        <v>2812</v>
      </c>
      <c r="I838" s="266" t="s">
        <v>2821</v>
      </c>
      <c r="J838" s="271" t="s">
        <v>1375</v>
      </c>
      <c r="K838" s="273" t="s">
        <v>1973</v>
      </c>
      <c r="L838" s="109" t="s">
        <v>2202</v>
      </c>
      <c r="M838" s="399" t="s">
        <v>375</v>
      </c>
      <c r="N838" s="262">
        <v>43537</v>
      </c>
      <c r="O838" s="262">
        <v>43382</v>
      </c>
      <c r="P838" s="262">
        <v>44196</v>
      </c>
      <c r="Q838" s="58">
        <v>215427.52</v>
      </c>
      <c r="R838" s="61">
        <v>0.8</v>
      </c>
      <c r="S838" s="58" t="s">
        <v>371</v>
      </c>
      <c r="T838" s="58">
        <v>172342.02</v>
      </c>
    </row>
    <row r="839" spans="2:20" ht="212.25" customHeight="1" x14ac:dyDescent="0.25">
      <c r="B839" s="596"/>
      <c r="C839" s="536"/>
      <c r="D839" s="602"/>
      <c r="E839" s="272" t="s">
        <v>1970</v>
      </c>
      <c r="F839" s="313" t="s">
        <v>2811</v>
      </c>
      <c r="G839" s="258" t="s">
        <v>2950</v>
      </c>
      <c r="H839" s="376" t="s">
        <v>2812</v>
      </c>
      <c r="I839" s="266" t="s">
        <v>2822</v>
      </c>
      <c r="J839" s="271" t="s">
        <v>1375</v>
      </c>
      <c r="K839" s="273" t="s">
        <v>1973</v>
      </c>
      <c r="L839" s="109" t="s">
        <v>2828</v>
      </c>
      <c r="M839" s="399" t="s">
        <v>375</v>
      </c>
      <c r="N839" s="262">
        <v>43537</v>
      </c>
      <c r="O839" s="262">
        <v>43374</v>
      </c>
      <c r="P839" s="262">
        <v>44196</v>
      </c>
      <c r="Q839" s="58">
        <v>242475.64</v>
      </c>
      <c r="R839" s="61">
        <v>0.8</v>
      </c>
      <c r="S839" s="58" t="s">
        <v>371</v>
      </c>
      <c r="T839" s="58">
        <v>193980.51</v>
      </c>
    </row>
    <row r="840" spans="2:20" ht="207.75" customHeight="1" thickBot="1" x14ac:dyDescent="0.3">
      <c r="B840" s="596"/>
      <c r="C840" s="536"/>
      <c r="D840" s="602"/>
      <c r="E840" s="272" t="s">
        <v>1970</v>
      </c>
      <c r="F840" s="313" t="s">
        <v>2811</v>
      </c>
      <c r="G840" s="258" t="s">
        <v>1224</v>
      </c>
      <c r="H840" s="278" t="s">
        <v>2812</v>
      </c>
      <c r="I840" s="455" t="s">
        <v>2829</v>
      </c>
      <c r="J840" s="275" t="s">
        <v>1375</v>
      </c>
      <c r="K840" s="279" t="s">
        <v>1973</v>
      </c>
      <c r="L840" s="111" t="s">
        <v>2830</v>
      </c>
      <c r="M840" s="100" t="s">
        <v>375</v>
      </c>
      <c r="N840" s="263">
        <v>43537</v>
      </c>
      <c r="O840" s="263">
        <v>43374</v>
      </c>
      <c r="P840" s="263">
        <v>44196</v>
      </c>
      <c r="Q840" s="101">
        <v>215427.52</v>
      </c>
      <c r="R840" s="102">
        <v>0.8</v>
      </c>
      <c r="S840" s="101" t="s">
        <v>371</v>
      </c>
      <c r="T840" s="101">
        <v>172342.02</v>
      </c>
    </row>
    <row r="841" spans="2:20" ht="42.75" customHeight="1" thickBot="1" x14ac:dyDescent="0.3">
      <c r="B841" s="596"/>
      <c r="C841" s="536"/>
      <c r="D841" s="602"/>
      <c r="E841" s="568" t="s">
        <v>1973</v>
      </c>
      <c r="F841" s="546"/>
      <c r="G841" s="546"/>
      <c r="H841" s="546"/>
      <c r="I841" s="546"/>
      <c r="J841" s="546"/>
      <c r="K841" s="268">
        <f>COUNTA(K818:K840)</f>
        <v>23</v>
      </c>
      <c r="L841" s="543"/>
      <c r="M841" s="544"/>
      <c r="N841" s="544"/>
      <c r="O841" s="544"/>
      <c r="P841" s="544"/>
      <c r="Q841" s="269">
        <f>SUM(Q818:Q840)</f>
        <v>5907525.4599999981</v>
      </c>
      <c r="R841" s="506"/>
      <c r="S841" s="507"/>
      <c r="T841" s="270">
        <f>SUM(T818:T840)</f>
        <v>4726020.379999999</v>
      </c>
    </row>
    <row r="842" spans="2:20" ht="138" customHeight="1" x14ac:dyDescent="0.25">
      <c r="B842" s="596"/>
      <c r="C842" s="536"/>
      <c r="D842" s="602"/>
      <c r="E842" s="550" t="s">
        <v>981</v>
      </c>
      <c r="F842" s="320" t="s">
        <v>979</v>
      </c>
      <c r="G842" s="342" t="s">
        <v>1224</v>
      </c>
      <c r="H842" s="112" t="s">
        <v>983</v>
      </c>
      <c r="I842" s="320" t="s">
        <v>984</v>
      </c>
      <c r="J842" s="154" t="s">
        <v>1375</v>
      </c>
      <c r="K842" s="152" t="s">
        <v>980</v>
      </c>
      <c r="L842" s="112" t="s">
        <v>986</v>
      </c>
      <c r="M842" s="398" t="s">
        <v>375</v>
      </c>
      <c r="N842" s="428">
        <v>43508</v>
      </c>
      <c r="O842" s="428">
        <v>42345</v>
      </c>
      <c r="P842" s="428">
        <v>42874</v>
      </c>
      <c r="Q842" s="122">
        <v>167977.66</v>
      </c>
      <c r="R842" s="113">
        <v>0.8</v>
      </c>
      <c r="S842" s="97" t="s">
        <v>371</v>
      </c>
      <c r="T842" s="97">
        <v>134382.13</v>
      </c>
    </row>
    <row r="843" spans="2:20" ht="216" customHeight="1" x14ac:dyDescent="0.25">
      <c r="B843" s="596"/>
      <c r="C843" s="536"/>
      <c r="D843" s="602"/>
      <c r="E843" s="551"/>
      <c r="F843" s="310" t="s">
        <v>979</v>
      </c>
      <c r="G843" s="62" t="s">
        <v>1225</v>
      </c>
      <c r="H843" s="109" t="s">
        <v>983</v>
      </c>
      <c r="I843" s="447" t="s">
        <v>985</v>
      </c>
      <c r="J843" s="155" t="s">
        <v>1375</v>
      </c>
      <c r="K843" s="153" t="s">
        <v>980</v>
      </c>
      <c r="L843" s="109" t="s">
        <v>986</v>
      </c>
      <c r="M843" s="399" t="s">
        <v>375</v>
      </c>
      <c r="N843" s="262">
        <v>42748</v>
      </c>
      <c r="O843" s="262">
        <v>42277</v>
      </c>
      <c r="P843" s="262">
        <v>42765</v>
      </c>
      <c r="Q843" s="189">
        <v>1126622.43</v>
      </c>
      <c r="R843" s="80">
        <v>0.8</v>
      </c>
      <c r="S843" s="58" t="s">
        <v>371</v>
      </c>
      <c r="T843" s="58">
        <v>901297.94</v>
      </c>
    </row>
    <row r="844" spans="2:20" ht="197.25" customHeight="1" thickBot="1" x14ac:dyDescent="0.3">
      <c r="B844" s="596"/>
      <c r="C844" s="536"/>
      <c r="D844" s="602"/>
      <c r="E844" s="552"/>
      <c r="F844" s="311" t="s">
        <v>2205</v>
      </c>
      <c r="G844" s="348" t="s">
        <v>1225</v>
      </c>
      <c r="H844" s="111" t="s">
        <v>2206</v>
      </c>
      <c r="I844" s="448" t="s">
        <v>2207</v>
      </c>
      <c r="J844" s="99" t="s">
        <v>1375</v>
      </c>
      <c r="K844" s="100" t="s">
        <v>980</v>
      </c>
      <c r="L844" s="79" t="s">
        <v>2208</v>
      </c>
      <c r="M844" s="316" t="s">
        <v>375</v>
      </c>
      <c r="N844" s="294">
        <v>43325</v>
      </c>
      <c r="O844" s="294">
        <v>43374</v>
      </c>
      <c r="P844" s="294">
        <v>43861</v>
      </c>
      <c r="Q844" s="444">
        <v>1009947.99</v>
      </c>
      <c r="R844" s="102">
        <v>0.8</v>
      </c>
      <c r="S844" s="101" t="s">
        <v>371</v>
      </c>
      <c r="T844" s="101">
        <v>807958.39</v>
      </c>
    </row>
    <row r="845" spans="2:20" ht="42.75" customHeight="1" thickBot="1" x14ac:dyDescent="0.3">
      <c r="B845" s="596"/>
      <c r="C845" s="536"/>
      <c r="D845" s="603"/>
      <c r="E845" s="568" t="s">
        <v>980</v>
      </c>
      <c r="F845" s="546"/>
      <c r="G845" s="546"/>
      <c r="H845" s="546"/>
      <c r="I845" s="546"/>
      <c r="J845" s="546"/>
      <c r="K845" s="151">
        <f>COUNTA(K842:K844)</f>
        <v>3</v>
      </c>
      <c r="L845" s="546"/>
      <c r="M845" s="546"/>
      <c r="N845" s="546"/>
      <c r="O845" s="546"/>
      <c r="P845" s="546"/>
      <c r="Q845" s="407">
        <f>SUM(Q842:Q844)</f>
        <v>2304548.08</v>
      </c>
      <c r="R845" s="506"/>
      <c r="S845" s="507"/>
      <c r="T845" s="166">
        <f>SUM(T842:T844)</f>
        <v>1843638.46</v>
      </c>
    </row>
    <row r="846" spans="2:20" ht="258" customHeight="1" x14ac:dyDescent="0.25">
      <c r="B846" s="596"/>
      <c r="C846" s="536"/>
      <c r="D846" s="587" t="s">
        <v>1848</v>
      </c>
      <c r="E846" s="82" t="s">
        <v>769</v>
      </c>
      <c r="F846" s="315" t="s">
        <v>771</v>
      </c>
      <c r="G846" s="347" t="s">
        <v>701</v>
      </c>
      <c r="H846" s="84" t="s">
        <v>772</v>
      </c>
      <c r="I846" s="479" t="s">
        <v>774</v>
      </c>
      <c r="J846" s="157" t="s">
        <v>1375</v>
      </c>
      <c r="K846" s="157" t="s">
        <v>768</v>
      </c>
      <c r="L846" s="437" t="s">
        <v>775</v>
      </c>
      <c r="M846" s="398" t="s">
        <v>25</v>
      </c>
      <c r="N846" s="428">
        <v>42717</v>
      </c>
      <c r="O846" s="428">
        <v>43160</v>
      </c>
      <c r="P846" s="428">
        <v>44104</v>
      </c>
      <c r="Q846" s="124">
        <v>4988796</v>
      </c>
      <c r="R846" s="75">
        <v>0.5</v>
      </c>
      <c r="S846" s="83" t="s">
        <v>279</v>
      </c>
      <c r="T846" s="83">
        <v>2494398</v>
      </c>
    </row>
    <row r="847" spans="2:20" ht="332.25" customHeight="1" x14ac:dyDescent="0.25">
      <c r="B847" s="596"/>
      <c r="C847" s="536"/>
      <c r="D847" s="587"/>
      <c r="E847" s="63" t="s">
        <v>770</v>
      </c>
      <c r="F847" s="314" t="s">
        <v>771</v>
      </c>
      <c r="G847" s="62" t="s">
        <v>708</v>
      </c>
      <c r="H847" s="109" t="s">
        <v>773</v>
      </c>
      <c r="I847" s="470" t="s">
        <v>930</v>
      </c>
      <c r="J847" s="153" t="s">
        <v>1375</v>
      </c>
      <c r="K847" s="153" t="s">
        <v>768</v>
      </c>
      <c r="L847" s="438" t="s">
        <v>776</v>
      </c>
      <c r="M847" s="399" t="s">
        <v>15</v>
      </c>
      <c r="N847" s="262">
        <v>42738</v>
      </c>
      <c r="O847" s="262">
        <v>42339</v>
      </c>
      <c r="P847" s="262">
        <v>44012</v>
      </c>
      <c r="Q847" s="118">
        <v>1903666</v>
      </c>
      <c r="R847" s="56">
        <v>0.5</v>
      </c>
      <c r="S847" s="58" t="s">
        <v>279</v>
      </c>
      <c r="T847" s="58">
        <v>951833</v>
      </c>
    </row>
    <row r="848" spans="2:20" ht="164.25" customHeight="1" x14ac:dyDescent="0.25">
      <c r="B848" s="596"/>
      <c r="C848" s="536"/>
      <c r="D848" s="587"/>
      <c r="E848" s="63" t="s">
        <v>770</v>
      </c>
      <c r="F848" s="314" t="s">
        <v>1587</v>
      </c>
      <c r="G848" s="62" t="s">
        <v>707</v>
      </c>
      <c r="H848" s="109" t="s">
        <v>1588</v>
      </c>
      <c r="I848" s="470" t="s">
        <v>1589</v>
      </c>
      <c r="J848" s="153" t="s">
        <v>1375</v>
      </c>
      <c r="K848" s="153" t="s">
        <v>768</v>
      </c>
      <c r="L848" s="438" t="s">
        <v>1590</v>
      </c>
      <c r="M848" s="399" t="s">
        <v>33</v>
      </c>
      <c r="N848" s="262">
        <v>43063</v>
      </c>
      <c r="O848" s="262">
        <v>42878</v>
      </c>
      <c r="P848" s="262">
        <v>43830</v>
      </c>
      <c r="Q848" s="118">
        <v>2000000</v>
      </c>
      <c r="R848" s="56">
        <v>0.5</v>
      </c>
      <c r="S848" s="58" t="s">
        <v>279</v>
      </c>
      <c r="T848" s="58">
        <v>1000000</v>
      </c>
    </row>
    <row r="849" spans="2:20" s="95" customFormat="1" ht="164.25" customHeight="1" x14ac:dyDescent="0.25">
      <c r="B849" s="596"/>
      <c r="C849" s="536"/>
      <c r="D849" s="589"/>
      <c r="E849" s="63"/>
      <c r="F849" s="314" t="s">
        <v>1587</v>
      </c>
      <c r="G849" s="62" t="s">
        <v>707</v>
      </c>
      <c r="H849" s="109" t="s">
        <v>2699</v>
      </c>
      <c r="I849" s="470" t="s">
        <v>2700</v>
      </c>
      <c r="J849" s="153" t="s">
        <v>1375</v>
      </c>
      <c r="K849" s="153" t="s">
        <v>768</v>
      </c>
      <c r="L849" s="438" t="s">
        <v>2701</v>
      </c>
      <c r="M849" s="399" t="s">
        <v>33</v>
      </c>
      <c r="N849" s="262">
        <v>43430</v>
      </c>
      <c r="O849" s="262">
        <v>43307</v>
      </c>
      <c r="P849" s="262">
        <v>43555</v>
      </c>
      <c r="Q849" s="118">
        <v>865228.78</v>
      </c>
      <c r="R849" s="56">
        <v>0.5</v>
      </c>
      <c r="S849" s="58" t="s">
        <v>279</v>
      </c>
      <c r="T849" s="58">
        <v>432614.39</v>
      </c>
    </row>
    <row r="850" spans="2:20" ht="204" customHeight="1" x14ac:dyDescent="0.25">
      <c r="B850" s="596"/>
      <c r="C850" s="536"/>
      <c r="D850" s="589"/>
      <c r="E850" s="63" t="s">
        <v>770</v>
      </c>
      <c r="F850" s="314" t="s">
        <v>1587</v>
      </c>
      <c r="G850" s="131" t="s">
        <v>704</v>
      </c>
      <c r="H850" s="107" t="s">
        <v>2236</v>
      </c>
      <c r="I850" s="452" t="s">
        <v>2237</v>
      </c>
      <c r="J850" s="153" t="s">
        <v>1375</v>
      </c>
      <c r="K850" s="153" t="s">
        <v>768</v>
      </c>
      <c r="L850" s="435" t="s">
        <v>2238</v>
      </c>
      <c r="M850" s="394" t="s">
        <v>10</v>
      </c>
      <c r="N850" s="262">
        <v>43370</v>
      </c>
      <c r="O850" s="262">
        <v>43307</v>
      </c>
      <c r="P850" s="262">
        <v>43555</v>
      </c>
      <c r="Q850" s="190">
        <v>283054.36</v>
      </c>
      <c r="R850" s="191">
        <v>0.5</v>
      </c>
      <c r="S850" s="144" t="s">
        <v>279</v>
      </c>
      <c r="T850" s="178">
        <v>141527.18</v>
      </c>
    </row>
    <row r="851" spans="2:20" ht="164.25" customHeight="1" x14ac:dyDescent="0.25">
      <c r="B851" s="596"/>
      <c r="C851" s="536"/>
      <c r="D851" s="589"/>
      <c r="E851" s="63" t="s">
        <v>770</v>
      </c>
      <c r="F851" s="314" t="s">
        <v>1587</v>
      </c>
      <c r="G851" s="131" t="s">
        <v>703</v>
      </c>
      <c r="H851" s="107" t="s">
        <v>2239</v>
      </c>
      <c r="I851" s="452" t="s">
        <v>2240</v>
      </c>
      <c r="J851" s="153" t="s">
        <v>1375</v>
      </c>
      <c r="K851" s="153" t="s">
        <v>768</v>
      </c>
      <c r="L851" s="435" t="s">
        <v>2241</v>
      </c>
      <c r="M851" s="394" t="s">
        <v>13</v>
      </c>
      <c r="N851" s="262">
        <v>43370</v>
      </c>
      <c r="O851" s="262">
        <v>43196</v>
      </c>
      <c r="P851" s="262">
        <v>43465</v>
      </c>
      <c r="Q851" s="190">
        <v>274241.48</v>
      </c>
      <c r="R851" s="191">
        <v>0.5</v>
      </c>
      <c r="S851" s="144" t="s">
        <v>279</v>
      </c>
      <c r="T851" s="178">
        <v>137120.74</v>
      </c>
    </row>
    <row r="852" spans="2:20" ht="208.5" customHeight="1" x14ac:dyDescent="0.25">
      <c r="B852" s="596"/>
      <c r="C852" s="536"/>
      <c r="D852" s="589"/>
      <c r="E852" s="110" t="s">
        <v>770</v>
      </c>
      <c r="F852" s="316" t="s">
        <v>1587</v>
      </c>
      <c r="G852" s="132" t="s">
        <v>1190</v>
      </c>
      <c r="H852" s="70" t="s">
        <v>2242</v>
      </c>
      <c r="I852" s="456" t="s">
        <v>2243</v>
      </c>
      <c r="J852" s="158" t="s">
        <v>1375</v>
      </c>
      <c r="K852" s="158" t="s">
        <v>768</v>
      </c>
      <c r="L852" s="445" t="s">
        <v>2244</v>
      </c>
      <c r="M852" s="394" t="s">
        <v>1010</v>
      </c>
      <c r="N852" s="262">
        <v>43370</v>
      </c>
      <c r="O852" s="262">
        <v>43313</v>
      </c>
      <c r="P852" s="262">
        <v>43465</v>
      </c>
      <c r="Q852" s="192">
        <v>103995.36</v>
      </c>
      <c r="R852" s="193">
        <v>0.6</v>
      </c>
      <c r="S852" s="145" t="s">
        <v>279</v>
      </c>
      <c r="T852" s="194">
        <v>62397.22</v>
      </c>
    </row>
    <row r="853" spans="2:20" ht="164.25" customHeight="1" x14ac:dyDescent="0.25">
      <c r="B853" s="596"/>
      <c r="C853" s="536"/>
      <c r="D853" s="589"/>
      <c r="E853" s="110" t="s">
        <v>770</v>
      </c>
      <c r="F853" s="316" t="s">
        <v>1587</v>
      </c>
      <c r="G853" s="133" t="s">
        <v>708</v>
      </c>
      <c r="H853" s="379" t="s">
        <v>2245</v>
      </c>
      <c r="I853" s="473" t="s">
        <v>2246</v>
      </c>
      <c r="J853" s="158" t="s">
        <v>1375</v>
      </c>
      <c r="K853" s="158" t="s">
        <v>768</v>
      </c>
      <c r="L853" s="446" t="s">
        <v>2247</v>
      </c>
      <c r="M853" s="394" t="s">
        <v>15</v>
      </c>
      <c r="N853" s="262">
        <v>43370</v>
      </c>
      <c r="O853" s="262">
        <v>43307</v>
      </c>
      <c r="P853" s="262">
        <v>43555</v>
      </c>
      <c r="Q853" s="195">
        <v>116600</v>
      </c>
      <c r="R853" s="193">
        <v>0.6</v>
      </c>
      <c r="S853" s="145" t="s">
        <v>279</v>
      </c>
      <c r="T853" s="196">
        <v>69960</v>
      </c>
    </row>
    <row r="854" spans="2:20" ht="206.25" customHeight="1" x14ac:dyDescent="0.25">
      <c r="B854" s="596"/>
      <c r="C854" s="536"/>
      <c r="D854" s="589"/>
      <c r="E854" s="110" t="s">
        <v>770</v>
      </c>
      <c r="F854" s="316" t="s">
        <v>1587</v>
      </c>
      <c r="G854" s="132" t="s">
        <v>1189</v>
      </c>
      <c r="H854" s="70" t="s">
        <v>2311</v>
      </c>
      <c r="I854" s="456" t="s">
        <v>2312</v>
      </c>
      <c r="J854" s="158" t="s">
        <v>1375</v>
      </c>
      <c r="K854" s="158" t="s">
        <v>768</v>
      </c>
      <c r="L854" s="445" t="s">
        <v>2313</v>
      </c>
      <c r="M854" s="394" t="s">
        <v>34</v>
      </c>
      <c r="N854" s="262">
        <v>43370</v>
      </c>
      <c r="O854" s="262">
        <v>43307</v>
      </c>
      <c r="P854" s="262">
        <v>43555</v>
      </c>
      <c r="Q854" s="194">
        <v>167765.1</v>
      </c>
      <c r="R854" s="193">
        <v>0.5</v>
      </c>
      <c r="S854" s="145" t="s">
        <v>279</v>
      </c>
      <c r="T854" s="194">
        <v>83882.55</v>
      </c>
    </row>
    <row r="855" spans="2:20" s="95" customFormat="1" ht="164.25" customHeight="1" x14ac:dyDescent="0.25">
      <c r="B855" s="596"/>
      <c r="C855" s="536"/>
      <c r="D855" s="589"/>
      <c r="E855" s="63" t="s">
        <v>770</v>
      </c>
      <c r="F855" s="314" t="s">
        <v>1587</v>
      </c>
      <c r="G855" s="131" t="s">
        <v>700</v>
      </c>
      <c r="H855" s="107" t="s">
        <v>2702</v>
      </c>
      <c r="I855" s="452" t="s">
        <v>2703</v>
      </c>
      <c r="J855" s="153" t="s">
        <v>1375</v>
      </c>
      <c r="K855" s="153" t="s">
        <v>768</v>
      </c>
      <c r="L855" s="435" t="s">
        <v>2704</v>
      </c>
      <c r="M855" s="394" t="s">
        <v>1</v>
      </c>
      <c r="N855" s="262">
        <v>43431</v>
      </c>
      <c r="O855" s="262">
        <v>43307</v>
      </c>
      <c r="P855" s="262">
        <v>43555</v>
      </c>
      <c r="Q855" s="178">
        <v>726618.38</v>
      </c>
      <c r="R855" s="191">
        <v>0.5</v>
      </c>
      <c r="S855" s="144" t="s">
        <v>279</v>
      </c>
      <c r="T855" s="178">
        <v>363309.19</v>
      </c>
    </row>
    <row r="856" spans="2:20" s="95" customFormat="1" ht="164.25" customHeight="1" x14ac:dyDescent="0.25">
      <c r="B856" s="596"/>
      <c r="C856" s="536"/>
      <c r="D856" s="589"/>
      <c r="E856" s="63" t="s">
        <v>770</v>
      </c>
      <c r="F856" s="314" t="s">
        <v>1587</v>
      </c>
      <c r="G856" s="131" t="s">
        <v>700</v>
      </c>
      <c r="H856" s="107" t="s">
        <v>2705</v>
      </c>
      <c r="I856" s="452" t="s">
        <v>2706</v>
      </c>
      <c r="J856" s="153" t="s">
        <v>1375</v>
      </c>
      <c r="K856" s="153" t="s">
        <v>768</v>
      </c>
      <c r="L856" s="435" t="s">
        <v>2707</v>
      </c>
      <c r="M856" s="394" t="s">
        <v>1</v>
      </c>
      <c r="N856" s="262">
        <v>43431</v>
      </c>
      <c r="O856" s="262">
        <v>43270</v>
      </c>
      <c r="P856" s="262">
        <v>43555</v>
      </c>
      <c r="Q856" s="178">
        <v>581435.67000000004</v>
      </c>
      <c r="R856" s="191">
        <v>0.6</v>
      </c>
      <c r="S856" s="144" t="s">
        <v>279</v>
      </c>
      <c r="T856" s="178">
        <v>348861.4</v>
      </c>
    </row>
    <row r="857" spans="2:20" s="95" customFormat="1" ht="189.75" customHeight="1" x14ac:dyDescent="0.25">
      <c r="B857" s="596"/>
      <c r="C857" s="536"/>
      <c r="D857" s="589"/>
      <c r="E857" s="63" t="s">
        <v>770</v>
      </c>
      <c r="F857" s="314" t="s">
        <v>1587</v>
      </c>
      <c r="G857" s="131" t="s">
        <v>708</v>
      </c>
      <c r="H857" s="107" t="s">
        <v>2708</v>
      </c>
      <c r="I857" s="452" t="s">
        <v>2709</v>
      </c>
      <c r="J857" s="153" t="s">
        <v>1375</v>
      </c>
      <c r="K857" s="153" t="s">
        <v>768</v>
      </c>
      <c r="L857" s="435" t="s">
        <v>2710</v>
      </c>
      <c r="M857" s="394" t="s">
        <v>15</v>
      </c>
      <c r="N857" s="262">
        <v>43431</v>
      </c>
      <c r="O857" s="262">
        <v>43307</v>
      </c>
      <c r="P857" s="262">
        <v>43555</v>
      </c>
      <c r="Q857" s="178">
        <v>204031.52</v>
      </c>
      <c r="R857" s="191">
        <v>0.5</v>
      </c>
      <c r="S857" s="144" t="s">
        <v>279</v>
      </c>
      <c r="T857" s="178">
        <v>102015.76</v>
      </c>
    </row>
    <row r="858" spans="2:20" s="95" customFormat="1" ht="164.25" customHeight="1" thickBot="1" x14ac:dyDescent="0.3">
      <c r="B858" s="596"/>
      <c r="C858" s="536"/>
      <c r="D858" s="589"/>
      <c r="E858" s="63" t="s">
        <v>770</v>
      </c>
      <c r="F858" s="314" t="s">
        <v>1587</v>
      </c>
      <c r="G858" s="131" t="s">
        <v>702</v>
      </c>
      <c r="H858" s="107" t="s">
        <v>2711</v>
      </c>
      <c r="I858" s="452" t="s">
        <v>2712</v>
      </c>
      <c r="J858" s="153" t="s">
        <v>1375</v>
      </c>
      <c r="K858" s="153" t="s">
        <v>768</v>
      </c>
      <c r="L858" s="435" t="s">
        <v>2713</v>
      </c>
      <c r="M858" s="397" t="s">
        <v>18</v>
      </c>
      <c r="N858" s="263">
        <v>43431</v>
      </c>
      <c r="O858" s="263">
        <v>43312</v>
      </c>
      <c r="P858" s="263">
        <v>43555</v>
      </c>
      <c r="Q858" s="178">
        <v>142505.78</v>
      </c>
      <c r="R858" s="191">
        <v>0.5</v>
      </c>
      <c r="S858" s="144" t="s">
        <v>279</v>
      </c>
      <c r="T858" s="178">
        <v>71252.89</v>
      </c>
    </row>
    <row r="859" spans="2:20" ht="42.75" customHeight="1" thickBot="1" x14ac:dyDescent="0.3">
      <c r="B859" s="596"/>
      <c r="C859" s="536"/>
      <c r="D859" s="589"/>
      <c r="E859" s="568" t="s">
        <v>768</v>
      </c>
      <c r="F859" s="546"/>
      <c r="G859" s="546"/>
      <c r="H859" s="546"/>
      <c r="I859" s="546"/>
      <c r="J859" s="546"/>
      <c r="K859" s="151">
        <f>COUNTA(K846:K858)</f>
        <v>13</v>
      </c>
      <c r="L859" s="543"/>
      <c r="M859" s="544"/>
      <c r="N859" s="544"/>
      <c r="O859" s="544"/>
      <c r="P859" s="544"/>
      <c r="Q859" s="162">
        <f>SUM(Q846:Q858)</f>
        <v>12357938.429999998</v>
      </c>
      <c r="R859" s="504"/>
      <c r="S859" s="505"/>
      <c r="T859" s="166">
        <f>SUM(T846:T858)</f>
        <v>6259172.3199999994</v>
      </c>
    </row>
    <row r="860" spans="2:20" ht="42.75" customHeight="1" thickBot="1" x14ac:dyDescent="0.3">
      <c r="B860" s="596"/>
      <c r="C860" s="597"/>
      <c r="D860" s="532" t="s">
        <v>1848</v>
      </c>
      <c r="E860" s="533"/>
      <c r="F860" s="533"/>
      <c r="G860" s="533"/>
      <c r="H860" s="533"/>
      <c r="I860" s="533"/>
      <c r="J860" s="533"/>
      <c r="K860" s="139">
        <f>K859+K817+K841+K845</f>
        <v>59</v>
      </c>
      <c r="L860" s="512"/>
      <c r="M860" s="513"/>
      <c r="N860" s="513"/>
      <c r="O860" s="513"/>
      <c r="P860" s="513"/>
      <c r="Q860" s="159">
        <f>Q859+Q817+Q841+Q845</f>
        <v>28402011.309999995</v>
      </c>
      <c r="R860" s="518"/>
      <c r="S860" s="519"/>
      <c r="T860" s="77">
        <f>T859+T817+T841+T845</f>
        <v>19094430.640000001</v>
      </c>
    </row>
    <row r="861" spans="2:20" s="1" customFormat="1" ht="237" customHeight="1" x14ac:dyDescent="0.25">
      <c r="B861" s="596"/>
      <c r="C861" s="536"/>
      <c r="D861" s="578" t="s">
        <v>1849</v>
      </c>
      <c r="E861" s="572" t="s">
        <v>684</v>
      </c>
      <c r="F861" s="315" t="s">
        <v>685</v>
      </c>
      <c r="G861" s="89" t="s">
        <v>350</v>
      </c>
      <c r="H861" s="365" t="s">
        <v>686</v>
      </c>
      <c r="I861" s="449" t="s">
        <v>682</v>
      </c>
      <c r="J861" s="147" t="s">
        <v>2951</v>
      </c>
      <c r="K861" s="147" t="s">
        <v>870</v>
      </c>
      <c r="L861" s="365" t="s">
        <v>683</v>
      </c>
      <c r="M861" s="402" t="s">
        <v>13</v>
      </c>
      <c r="N861" s="428">
        <v>42662</v>
      </c>
      <c r="O861" s="428">
        <v>42736</v>
      </c>
      <c r="P861" s="428">
        <v>44196</v>
      </c>
      <c r="Q861" s="114">
        <v>296607</v>
      </c>
      <c r="R861" s="75">
        <v>0.8</v>
      </c>
      <c r="S861" s="74" t="s">
        <v>279</v>
      </c>
      <c r="T861" s="74">
        <v>237285.6</v>
      </c>
    </row>
    <row r="862" spans="2:20" s="1" customFormat="1" ht="126" customHeight="1" x14ac:dyDescent="0.25">
      <c r="B862" s="596"/>
      <c r="C862" s="536"/>
      <c r="D862" s="579"/>
      <c r="E862" s="547"/>
      <c r="F862" s="314" t="s">
        <v>685</v>
      </c>
      <c r="G862" s="131" t="s">
        <v>901</v>
      </c>
      <c r="H862" s="107" t="s">
        <v>871</v>
      </c>
      <c r="I862" s="447" t="s">
        <v>851</v>
      </c>
      <c r="J862" s="141" t="s">
        <v>2951</v>
      </c>
      <c r="K862" s="141" t="s">
        <v>870</v>
      </c>
      <c r="L862" s="107" t="s">
        <v>895</v>
      </c>
      <c r="M862" s="403" t="s">
        <v>13</v>
      </c>
      <c r="N862" s="262">
        <v>42788</v>
      </c>
      <c r="O862" s="262">
        <v>42646</v>
      </c>
      <c r="P862" s="262">
        <v>43646</v>
      </c>
      <c r="Q862" s="115">
        <v>1725368.75</v>
      </c>
      <c r="R862" s="56">
        <v>0.8</v>
      </c>
      <c r="S862" s="55" t="s">
        <v>279</v>
      </c>
      <c r="T862" s="55">
        <v>1380295</v>
      </c>
    </row>
    <row r="863" spans="2:20" s="1" customFormat="1" ht="148.5" customHeight="1" x14ac:dyDescent="0.25">
      <c r="B863" s="596"/>
      <c r="C863" s="536"/>
      <c r="D863" s="579"/>
      <c r="E863" s="547"/>
      <c r="F863" s="314" t="s">
        <v>685</v>
      </c>
      <c r="G863" s="131" t="s">
        <v>900</v>
      </c>
      <c r="H863" s="107" t="s">
        <v>872</v>
      </c>
      <c r="I863" s="447" t="s">
        <v>852</v>
      </c>
      <c r="J863" s="141" t="s">
        <v>2951</v>
      </c>
      <c r="K863" s="141" t="s">
        <v>870</v>
      </c>
      <c r="L863" s="107" t="s">
        <v>896</v>
      </c>
      <c r="M863" s="403" t="s">
        <v>13</v>
      </c>
      <c r="N863" s="262">
        <v>42744</v>
      </c>
      <c r="O863" s="262">
        <v>42766</v>
      </c>
      <c r="P863" s="262">
        <v>43190</v>
      </c>
      <c r="Q863" s="115">
        <v>201500</v>
      </c>
      <c r="R863" s="56">
        <v>0.8</v>
      </c>
      <c r="S863" s="55" t="s">
        <v>279</v>
      </c>
      <c r="T863" s="55">
        <v>161200</v>
      </c>
    </row>
    <row r="864" spans="2:20" s="1" customFormat="1" ht="184.5" customHeight="1" x14ac:dyDescent="0.25">
      <c r="B864" s="596"/>
      <c r="C864" s="536"/>
      <c r="D864" s="579"/>
      <c r="E864" s="547"/>
      <c r="F864" s="314" t="s">
        <v>685</v>
      </c>
      <c r="G864" s="131" t="s">
        <v>900</v>
      </c>
      <c r="H864" s="107" t="s">
        <v>873</v>
      </c>
      <c r="I864" s="447" t="s">
        <v>853</v>
      </c>
      <c r="J864" s="141" t="s">
        <v>2951</v>
      </c>
      <c r="K864" s="141" t="s">
        <v>870</v>
      </c>
      <c r="L864" s="107" t="s">
        <v>897</v>
      </c>
      <c r="M864" s="403" t="s">
        <v>13</v>
      </c>
      <c r="N864" s="262">
        <v>42744</v>
      </c>
      <c r="O864" s="262">
        <v>42491</v>
      </c>
      <c r="P864" s="262">
        <v>43312</v>
      </c>
      <c r="Q864" s="115">
        <v>105410</v>
      </c>
      <c r="R864" s="56">
        <v>0.8</v>
      </c>
      <c r="S864" s="55" t="s">
        <v>279</v>
      </c>
      <c r="T864" s="55">
        <v>84328</v>
      </c>
    </row>
    <row r="865" spans="2:20" s="1" customFormat="1" ht="190.5" customHeight="1" x14ac:dyDescent="0.25">
      <c r="B865" s="596"/>
      <c r="C865" s="536"/>
      <c r="D865" s="579"/>
      <c r="E865" s="547"/>
      <c r="F865" s="314" t="s">
        <v>685</v>
      </c>
      <c r="G865" s="131" t="s">
        <v>899</v>
      </c>
      <c r="H865" s="107" t="s">
        <v>874</v>
      </c>
      <c r="I865" s="447" t="s">
        <v>854</v>
      </c>
      <c r="J865" s="141" t="s">
        <v>2951</v>
      </c>
      <c r="K865" s="141" t="s">
        <v>870</v>
      </c>
      <c r="L865" s="107" t="s">
        <v>898</v>
      </c>
      <c r="M865" s="394" t="s">
        <v>970</v>
      </c>
      <c r="N865" s="262">
        <v>42788</v>
      </c>
      <c r="O865" s="262">
        <v>42831</v>
      </c>
      <c r="P865" s="262">
        <v>43830</v>
      </c>
      <c r="Q865" s="115">
        <v>2210533.27</v>
      </c>
      <c r="R865" s="56">
        <v>0.8</v>
      </c>
      <c r="S865" s="55" t="s">
        <v>279</v>
      </c>
      <c r="T865" s="55">
        <v>1768426.62</v>
      </c>
    </row>
    <row r="866" spans="2:20" s="1" customFormat="1" ht="165.75" customHeight="1" x14ac:dyDescent="0.25">
      <c r="B866" s="596"/>
      <c r="C866" s="536"/>
      <c r="D866" s="579"/>
      <c r="E866" s="547"/>
      <c r="F866" s="314" t="s">
        <v>685</v>
      </c>
      <c r="G866" s="131" t="s">
        <v>2606</v>
      </c>
      <c r="H866" s="107" t="s">
        <v>875</v>
      </c>
      <c r="I866" s="447" t="s">
        <v>855</v>
      </c>
      <c r="J866" s="141" t="s">
        <v>2951</v>
      </c>
      <c r="K866" s="141" t="s">
        <v>870</v>
      </c>
      <c r="L866" s="107" t="s">
        <v>909</v>
      </c>
      <c r="M866" s="403" t="s">
        <v>15</v>
      </c>
      <c r="N866" s="262">
        <v>42744</v>
      </c>
      <c r="O866" s="262">
        <v>42979</v>
      </c>
      <c r="P866" s="262">
        <v>43465</v>
      </c>
      <c r="Q866" s="115">
        <v>332400</v>
      </c>
      <c r="R866" s="56">
        <v>0.8</v>
      </c>
      <c r="S866" s="55" t="s">
        <v>279</v>
      </c>
      <c r="T866" s="55">
        <v>265920</v>
      </c>
    </row>
    <row r="867" spans="2:20" s="1" customFormat="1" ht="129.75" customHeight="1" x14ac:dyDescent="0.25">
      <c r="B867" s="596"/>
      <c r="C867" s="536"/>
      <c r="D867" s="579"/>
      <c r="E867" s="547"/>
      <c r="F867" s="314" t="s">
        <v>685</v>
      </c>
      <c r="G867" s="131" t="s">
        <v>902</v>
      </c>
      <c r="H867" s="107" t="s">
        <v>876</v>
      </c>
      <c r="I867" s="447" t="s">
        <v>856</v>
      </c>
      <c r="J867" s="141" t="s">
        <v>2951</v>
      </c>
      <c r="K867" s="141" t="s">
        <v>870</v>
      </c>
      <c r="L867" s="107" t="s">
        <v>910</v>
      </c>
      <c r="M867" s="403" t="s">
        <v>375</v>
      </c>
      <c r="N867" s="262">
        <v>42744</v>
      </c>
      <c r="O867" s="262">
        <v>42773</v>
      </c>
      <c r="P867" s="262">
        <v>43502</v>
      </c>
      <c r="Q867" s="115">
        <v>754720</v>
      </c>
      <c r="R867" s="56">
        <v>0.8</v>
      </c>
      <c r="S867" s="55" t="s">
        <v>279</v>
      </c>
      <c r="T867" s="55">
        <v>603776</v>
      </c>
    </row>
    <row r="868" spans="2:20" s="1" customFormat="1" ht="114" customHeight="1" x14ac:dyDescent="0.25">
      <c r="B868" s="596"/>
      <c r="C868" s="536"/>
      <c r="D868" s="579"/>
      <c r="E868" s="547"/>
      <c r="F868" s="314" t="s">
        <v>685</v>
      </c>
      <c r="G868" s="131" t="s">
        <v>902</v>
      </c>
      <c r="H868" s="107" t="s">
        <v>877</v>
      </c>
      <c r="I868" s="447" t="s">
        <v>857</v>
      </c>
      <c r="J868" s="141" t="s">
        <v>2951</v>
      </c>
      <c r="K868" s="141" t="s">
        <v>870</v>
      </c>
      <c r="L868" s="107" t="s">
        <v>911</v>
      </c>
      <c r="M868" s="403" t="s">
        <v>375</v>
      </c>
      <c r="N868" s="262">
        <v>42744</v>
      </c>
      <c r="O868" s="262">
        <v>42773</v>
      </c>
      <c r="P868" s="262">
        <v>43502</v>
      </c>
      <c r="Q868" s="115">
        <v>184500</v>
      </c>
      <c r="R868" s="56">
        <v>0.8</v>
      </c>
      <c r="S868" s="55" t="s">
        <v>279</v>
      </c>
      <c r="T868" s="55">
        <v>147600</v>
      </c>
    </row>
    <row r="869" spans="2:20" s="1" customFormat="1" ht="180" customHeight="1" x14ac:dyDescent="0.25">
      <c r="B869" s="596"/>
      <c r="C869" s="536"/>
      <c r="D869" s="579"/>
      <c r="E869" s="547"/>
      <c r="F869" s="314" t="s">
        <v>685</v>
      </c>
      <c r="G869" s="131" t="s">
        <v>703</v>
      </c>
      <c r="H869" s="107" t="s">
        <v>878</v>
      </c>
      <c r="I869" s="447" t="s">
        <v>858</v>
      </c>
      <c r="J869" s="141" t="s">
        <v>2951</v>
      </c>
      <c r="K869" s="141" t="s">
        <v>870</v>
      </c>
      <c r="L869" s="107" t="s">
        <v>912</v>
      </c>
      <c r="M869" s="394" t="s">
        <v>1095</v>
      </c>
      <c r="N869" s="262">
        <v>42788</v>
      </c>
      <c r="O869" s="262">
        <v>42339</v>
      </c>
      <c r="P869" s="262">
        <v>43465</v>
      </c>
      <c r="Q869" s="115">
        <v>1827214.74</v>
      </c>
      <c r="R869" s="56">
        <v>0.8</v>
      </c>
      <c r="S869" s="55" t="s">
        <v>279</v>
      </c>
      <c r="T869" s="55">
        <v>1461771.79</v>
      </c>
    </row>
    <row r="870" spans="2:20" s="1" customFormat="1" ht="286.5" customHeight="1" x14ac:dyDescent="0.25">
      <c r="B870" s="596"/>
      <c r="C870" s="536"/>
      <c r="D870" s="579"/>
      <c r="E870" s="547"/>
      <c r="F870" s="314" t="s">
        <v>685</v>
      </c>
      <c r="G870" s="131" t="s">
        <v>903</v>
      </c>
      <c r="H870" s="107" t="s">
        <v>879</v>
      </c>
      <c r="I870" s="447" t="s">
        <v>859</v>
      </c>
      <c r="J870" s="141" t="s">
        <v>2951</v>
      </c>
      <c r="K870" s="141" t="s">
        <v>870</v>
      </c>
      <c r="L870" s="107" t="s">
        <v>913</v>
      </c>
      <c r="M870" s="394" t="s">
        <v>69</v>
      </c>
      <c r="N870" s="262">
        <v>42744</v>
      </c>
      <c r="O870" s="262">
        <v>42941</v>
      </c>
      <c r="P870" s="262">
        <v>43490</v>
      </c>
      <c r="Q870" s="115">
        <v>124504.64</v>
      </c>
      <c r="R870" s="56">
        <v>0.8</v>
      </c>
      <c r="S870" s="55" t="s">
        <v>279</v>
      </c>
      <c r="T870" s="55">
        <v>99603.71</v>
      </c>
    </row>
    <row r="871" spans="2:20" s="1" customFormat="1" ht="209.25" customHeight="1" x14ac:dyDescent="0.25">
      <c r="B871" s="596"/>
      <c r="C871" s="536"/>
      <c r="D871" s="579"/>
      <c r="E871" s="547"/>
      <c r="F871" s="314" t="s">
        <v>685</v>
      </c>
      <c r="G871" s="131" t="s">
        <v>904</v>
      </c>
      <c r="H871" s="107" t="s">
        <v>880</v>
      </c>
      <c r="I871" s="447" t="s">
        <v>860</v>
      </c>
      <c r="J871" s="141" t="s">
        <v>2951</v>
      </c>
      <c r="K871" s="141" t="s">
        <v>870</v>
      </c>
      <c r="L871" s="107" t="s">
        <v>917</v>
      </c>
      <c r="M871" s="394" t="s">
        <v>18</v>
      </c>
      <c r="N871" s="262">
        <v>42744</v>
      </c>
      <c r="O871" s="262">
        <v>42906</v>
      </c>
      <c r="P871" s="262">
        <v>43061</v>
      </c>
      <c r="Q871" s="115">
        <v>50122.5</v>
      </c>
      <c r="R871" s="56">
        <v>0.8</v>
      </c>
      <c r="S871" s="55" t="s">
        <v>279</v>
      </c>
      <c r="T871" s="55">
        <v>40098</v>
      </c>
    </row>
    <row r="872" spans="2:20" s="1" customFormat="1" ht="207.75" customHeight="1" x14ac:dyDescent="0.25">
      <c r="B872" s="596"/>
      <c r="C872" s="536"/>
      <c r="D872" s="579"/>
      <c r="E872" s="547"/>
      <c r="F872" s="314" t="s">
        <v>685</v>
      </c>
      <c r="G872" s="131" t="s">
        <v>905</v>
      </c>
      <c r="H872" s="107" t="s">
        <v>881</v>
      </c>
      <c r="I872" s="447" t="s">
        <v>861</v>
      </c>
      <c r="J872" s="141" t="s">
        <v>2951</v>
      </c>
      <c r="K872" s="141" t="s">
        <v>870</v>
      </c>
      <c r="L872" s="107" t="s">
        <v>917</v>
      </c>
      <c r="M872" s="403" t="s">
        <v>7</v>
      </c>
      <c r="N872" s="262">
        <v>42744</v>
      </c>
      <c r="O872" s="262">
        <v>43041</v>
      </c>
      <c r="P872" s="262">
        <v>43404</v>
      </c>
      <c r="Q872" s="115">
        <v>44772</v>
      </c>
      <c r="R872" s="56">
        <v>0.8</v>
      </c>
      <c r="S872" s="55" t="s">
        <v>279</v>
      </c>
      <c r="T872" s="55">
        <v>35817.599999999999</v>
      </c>
    </row>
    <row r="873" spans="2:20" s="1" customFormat="1" ht="181.5" customHeight="1" x14ac:dyDescent="0.25">
      <c r="B873" s="596"/>
      <c r="C873" s="536"/>
      <c r="D873" s="579"/>
      <c r="E873" s="547"/>
      <c r="F873" s="314" t="s">
        <v>685</v>
      </c>
      <c r="G873" s="131" t="s">
        <v>906</v>
      </c>
      <c r="H873" s="107" t="s">
        <v>882</v>
      </c>
      <c r="I873" s="447" t="s">
        <v>862</v>
      </c>
      <c r="J873" s="141" t="s">
        <v>2951</v>
      </c>
      <c r="K873" s="141" t="s">
        <v>870</v>
      </c>
      <c r="L873" s="107" t="s">
        <v>917</v>
      </c>
      <c r="M873" s="403" t="s">
        <v>21</v>
      </c>
      <c r="N873" s="262">
        <v>42744</v>
      </c>
      <c r="O873" s="262">
        <v>42823</v>
      </c>
      <c r="P873" s="262">
        <v>43061</v>
      </c>
      <c r="Q873" s="115">
        <v>49015.5</v>
      </c>
      <c r="R873" s="56">
        <v>0.8</v>
      </c>
      <c r="S873" s="55" t="s">
        <v>279</v>
      </c>
      <c r="T873" s="55">
        <v>39212.400000000001</v>
      </c>
    </row>
    <row r="874" spans="2:20" s="1" customFormat="1" ht="195" customHeight="1" x14ac:dyDescent="0.25">
      <c r="B874" s="596"/>
      <c r="C874" s="536"/>
      <c r="D874" s="579"/>
      <c r="E874" s="547"/>
      <c r="F874" s="314" t="s">
        <v>685</v>
      </c>
      <c r="G874" s="131" t="s">
        <v>907</v>
      </c>
      <c r="H874" s="107" t="s">
        <v>883</v>
      </c>
      <c r="I874" s="447" t="s">
        <v>863</v>
      </c>
      <c r="J874" s="141" t="s">
        <v>2951</v>
      </c>
      <c r="K874" s="141" t="s">
        <v>870</v>
      </c>
      <c r="L874" s="107" t="s">
        <v>917</v>
      </c>
      <c r="M874" s="403" t="s">
        <v>15</v>
      </c>
      <c r="N874" s="262">
        <v>42744</v>
      </c>
      <c r="O874" s="262">
        <v>42884</v>
      </c>
      <c r="P874" s="262">
        <v>43465</v>
      </c>
      <c r="Q874" s="115">
        <v>92127</v>
      </c>
      <c r="R874" s="56">
        <v>0.8</v>
      </c>
      <c r="S874" s="55" t="s">
        <v>279</v>
      </c>
      <c r="T874" s="55">
        <v>73701.600000000006</v>
      </c>
    </row>
    <row r="875" spans="2:20" s="1" customFormat="1" ht="196.5" customHeight="1" x14ac:dyDescent="0.25">
      <c r="B875" s="596"/>
      <c r="C875" s="536"/>
      <c r="D875" s="579"/>
      <c r="E875" s="547"/>
      <c r="F875" s="314" t="s">
        <v>685</v>
      </c>
      <c r="G875" s="131" t="s">
        <v>908</v>
      </c>
      <c r="H875" s="107" t="s">
        <v>884</v>
      </c>
      <c r="I875" s="447" t="s">
        <v>864</v>
      </c>
      <c r="J875" s="141" t="s">
        <v>2951</v>
      </c>
      <c r="K875" s="141" t="s">
        <v>870</v>
      </c>
      <c r="L875" s="107" t="s">
        <v>917</v>
      </c>
      <c r="M875" s="403" t="s">
        <v>221</v>
      </c>
      <c r="N875" s="262">
        <v>42744</v>
      </c>
      <c r="O875" s="262">
        <v>42894</v>
      </c>
      <c r="P875" s="262">
        <v>43404</v>
      </c>
      <c r="Q875" s="115">
        <v>51783</v>
      </c>
      <c r="R875" s="56">
        <v>0.8</v>
      </c>
      <c r="S875" s="55" t="s">
        <v>279</v>
      </c>
      <c r="T875" s="55">
        <v>41426.400000000001</v>
      </c>
    </row>
    <row r="876" spans="2:20" s="1" customFormat="1" ht="250.5" customHeight="1" x14ac:dyDescent="0.25">
      <c r="B876" s="596"/>
      <c r="C876" s="536"/>
      <c r="D876" s="579"/>
      <c r="E876" s="547"/>
      <c r="F876" s="314" t="s">
        <v>685</v>
      </c>
      <c r="G876" s="131" t="s">
        <v>2607</v>
      </c>
      <c r="H876" s="107" t="s">
        <v>885</v>
      </c>
      <c r="I876" s="447" t="s">
        <v>865</v>
      </c>
      <c r="J876" s="141" t="s">
        <v>2951</v>
      </c>
      <c r="K876" s="141" t="s">
        <v>870</v>
      </c>
      <c r="L876" s="107" t="s">
        <v>918</v>
      </c>
      <c r="M876" s="403" t="s">
        <v>25</v>
      </c>
      <c r="N876" s="262">
        <v>42744</v>
      </c>
      <c r="O876" s="262">
        <v>42167</v>
      </c>
      <c r="P876" s="262">
        <v>43555</v>
      </c>
      <c r="Q876" s="115">
        <v>520209</v>
      </c>
      <c r="R876" s="56">
        <v>0.8</v>
      </c>
      <c r="S876" s="55" t="s">
        <v>279</v>
      </c>
      <c r="T876" s="55">
        <v>416167.2</v>
      </c>
    </row>
    <row r="877" spans="2:20" s="1" customFormat="1" ht="246" customHeight="1" x14ac:dyDescent="0.25">
      <c r="B877" s="596"/>
      <c r="C877" s="536"/>
      <c r="D877" s="579"/>
      <c r="E877" s="547"/>
      <c r="F877" s="314" t="s">
        <v>685</v>
      </c>
      <c r="G877" s="131" t="s">
        <v>922</v>
      </c>
      <c r="H877" s="107" t="s">
        <v>886</v>
      </c>
      <c r="I877" s="447" t="s">
        <v>866</v>
      </c>
      <c r="J877" s="141" t="s">
        <v>2951</v>
      </c>
      <c r="K877" s="141" t="s">
        <v>870</v>
      </c>
      <c r="L877" s="107" t="s">
        <v>914</v>
      </c>
      <c r="M877" s="403" t="s">
        <v>15</v>
      </c>
      <c r="N877" s="262">
        <v>42744</v>
      </c>
      <c r="O877" s="262">
        <v>42927</v>
      </c>
      <c r="P877" s="262">
        <v>43266</v>
      </c>
      <c r="Q877" s="115">
        <v>42189</v>
      </c>
      <c r="R877" s="56">
        <v>0.8</v>
      </c>
      <c r="S877" s="55" t="s">
        <v>279</v>
      </c>
      <c r="T877" s="55">
        <v>33751.199999999997</v>
      </c>
    </row>
    <row r="878" spans="2:20" s="1" customFormat="1" ht="241.5" customHeight="1" x14ac:dyDescent="0.25">
      <c r="B878" s="596"/>
      <c r="C878" s="536"/>
      <c r="D878" s="579"/>
      <c r="E878" s="547"/>
      <c r="F878" s="314" t="s">
        <v>685</v>
      </c>
      <c r="G878" s="131" t="s">
        <v>921</v>
      </c>
      <c r="H878" s="107" t="s">
        <v>887</v>
      </c>
      <c r="I878" s="447" t="s">
        <v>867</v>
      </c>
      <c r="J878" s="141" t="s">
        <v>2951</v>
      </c>
      <c r="K878" s="141" t="s">
        <v>870</v>
      </c>
      <c r="L878" s="107" t="s">
        <v>915</v>
      </c>
      <c r="M878" s="403" t="s">
        <v>7</v>
      </c>
      <c r="N878" s="262">
        <v>42744</v>
      </c>
      <c r="O878" s="262">
        <v>42701</v>
      </c>
      <c r="P878" s="262">
        <v>43351</v>
      </c>
      <c r="Q878" s="115">
        <v>47970</v>
      </c>
      <c r="R878" s="56">
        <v>0.8</v>
      </c>
      <c r="S878" s="55" t="s">
        <v>279</v>
      </c>
      <c r="T878" s="55">
        <v>38376</v>
      </c>
    </row>
    <row r="879" spans="2:20" s="1" customFormat="1" ht="234.75" customHeight="1" x14ac:dyDescent="0.25">
      <c r="B879" s="596"/>
      <c r="C879" s="536"/>
      <c r="D879" s="579"/>
      <c r="E879" s="547"/>
      <c r="F879" s="314" t="s">
        <v>685</v>
      </c>
      <c r="G879" s="131" t="s">
        <v>2455</v>
      </c>
      <c r="H879" s="107" t="s">
        <v>888</v>
      </c>
      <c r="I879" s="447" t="s">
        <v>868</v>
      </c>
      <c r="J879" s="141" t="s">
        <v>2951</v>
      </c>
      <c r="K879" s="141" t="s">
        <v>870</v>
      </c>
      <c r="L879" s="107" t="s">
        <v>916</v>
      </c>
      <c r="M879" s="403" t="s">
        <v>13</v>
      </c>
      <c r="N879" s="262">
        <v>42744</v>
      </c>
      <c r="O879" s="262">
        <v>42887</v>
      </c>
      <c r="P879" s="262">
        <v>43616</v>
      </c>
      <c r="Q879" s="115">
        <v>575131.6</v>
      </c>
      <c r="R879" s="56">
        <v>0.8</v>
      </c>
      <c r="S879" s="55" t="s">
        <v>279</v>
      </c>
      <c r="T879" s="55">
        <v>460105.28</v>
      </c>
    </row>
    <row r="880" spans="2:20" s="1" customFormat="1" ht="201.75" customHeight="1" x14ac:dyDescent="0.25">
      <c r="B880" s="596"/>
      <c r="C880" s="536"/>
      <c r="D880" s="579"/>
      <c r="E880" s="547"/>
      <c r="F880" s="314" t="s">
        <v>685</v>
      </c>
      <c r="G880" s="131" t="s">
        <v>920</v>
      </c>
      <c r="H880" s="107" t="s">
        <v>889</v>
      </c>
      <c r="I880" s="447" t="s">
        <v>869</v>
      </c>
      <c r="J880" s="141" t="s">
        <v>2951</v>
      </c>
      <c r="K880" s="141" t="s">
        <v>870</v>
      </c>
      <c r="L880" s="107" t="s">
        <v>919</v>
      </c>
      <c r="M880" s="403" t="s">
        <v>30</v>
      </c>
      <c r="N880" s="262">
        <v>42744</v>
      </c>
      <c r="O880" s="262">
        <v>42856</v>
      </c>
      <c r="P880" s="262">
        <v>43677</v>
      </c>
      <c r="Q880" s="115">
        <v>299626.68</v>
      </c>
      <c r="R880" s="56">
        <v>0.8</v>
      </c>
      <c r="S880" s="55" t="s">
        <v>279</v>
      </c>
      <c r="T880" s="55">
        <v>239701.34</v>
      </c>
    </row>
    <row r="881" spans="2:20" s="1" customFormat="1" ht="216.75" customHeight="1" x14ac:dyDescent="0.25">
      <c r="B881" s="596"/>
      <c r="C881" s="536"/>
      <c r="D881" s="579"/>
      <c r="E881" s="547"/>
      <c r="F881" s="66" t="s">
        <v>1102</v>
      </c>
      <c r="G881" s="131" t="s">
        <v>901</v>
      </c>
      <c r="H881" s="107" t="s">
        <v>1103</v>
      </c>
      <c r="I881" s="447" t="s">
        <v>1108</v>
      </c>
      <c r="J881" s="141" t="s">
        <v>2951</v>
      </c>
      <c r="K881" s="141" t="s">
        <v>870</v>
      </c>
      <c r="L881" s="107" t="s">
        <v>1111</v>
      </c>
      <c r="M881" s="403" t="s">
        <v>13</v>
      </c>
      <c r="N881" s="262">
        <v>42877</v>
      </c>
      <c r="O881" s="262">
        <v>42795</v>
      </c>
      <c r="P881" s="262">
        <v>43524</v>
      </c>
      <c r="Q881" s="115">
        <v>976165.95</v>
      </c>
      <c r="R881" s="56">
        <v>0.8</v>
      </c>
      <c r="S881" s="55" t="s">
        <v>279</v>
      </c>
      <c r="T881" s="55">
        <v>780932.76</v>
      </c>
    </row>
    <row r="882" spans="2:20" s="1" customFormat="1" ht="216.75" customHeight="1" x14ac:dyDescent="0.25">
      <c r="B882" s="596"/>
      <c r="C882" s="536"/>
      <c r="D882" s="579"/>
      <c r="E882" s="547"/>
      <c r="F882" s="66" t="s">
        <v>1102</v>
      </c>
      <c r="G882" s="131" t="s">
        <v>350</v>
      </c>
      <c r="H882" s="107" t="s">
        <v>1104</v>
      </c>
      <c r="I882" s="447" t="s">
        <v>1109</v>
      </c>
      <c r="J882" s="141" t="s">
        <v>2951</v>
      </c>
      <c r="K882" s="141" t="s">
        <v>870</v>
      </c>
      <c r="L882" s="107" t="s">
        <v>1112</v>
      </c>
      <c r="M882" s="403" t="s">
        <v>13</v>
      </c>
      <c r="N882" s="262">
        <v>42870</v>
      </c>
      <c r="O882" s="262">
        <v>42675</v>
      </c>
      <c r="P882" s="262">
        <v>43830</v>
      </c>
      <c r="Q882" s="115">
        <v>570241</v>
      </c>
      <c r="R882" s="56">
        <v>0.8</v>
      </c>
      <c r="S882" s="55" t="s">
        <v>279</v>
      </c>
      <c r="T882" s="55">
        <v>456192.8</v>
      </c>
    </row>
    <row r="883" spans="2:20" s="1" customFormat="1" ht="216.75" customHeight="1" x14ac:dyDescent="0.25">
      <c r="B883" s="596"/>
      <c r="C883" s="536"/>
      <c r="D883" s="579"/>
      <c r="E883" s="547"/>
      <c r="F883" s="66" t="s">
        <v>1102</v>
      </c>
      <c r="G883" s="131" t="s">
        <v>1226</v>
      </c>
      <c r="H883" s="107" t="s">
        <v>1105</v>
      </c>
      <c r="I883" s="447" t="s">
        <v>1110</v>
      </c>
      <c r="J883" s="141" t="s">
        <v>2951</v>
      </c>
      <c r="K883" s="141" t="s">
        <v>870</v>
      </c>
      <c r="L883" s="107" t="s">
        <v>1115</v>
      </c>
      <c r="M883" s="403" t="s">
        <v>4</v>
      </c>
      <c r="N883" s="262">
        <v>42877</v>
      </c>
      <c r="O883" s="262">
        <v>42828</v>
      </c>
      <c r="P883" s="262">
        <v>43392</v>
      </c>
      <c r="Q883" s="115">
        <v>37515</v>
      </c>
      <c r="R883" s="56">
        <v>0.8</v>
      </c>
      <c r="S883" s="55" t="s">
        <v>279</v>
      </c>
      <c r="T883" s="55">
        <v>30012</v>
      </c>
    </row>
    <row r="884" spans="2:20" s="1" customFormat="1" ht="216.75" customHeight="1" x14ac:dyDescent="0.25">
      <c r="B884" s="596"/>
      <c r="C884" s="536"/>
      <c r="D884" s="579"/>
      <c r="E884" s="547"/>
      <c r="F884" s="66" t="s">
        <v>1102</v>
      </c>
      <c r="G884" s="131" t="s">
        <v>1190</v>
      </c>
      <c r="H884" s="107" t="s">
        <v>1106</v>
      </c>
      <c r="I884" s="447" t="s">
        <v>1113</v>
      </c>
      <c r="J884" s="141" t="s">
        <v>2951</v>
      </c>
      <c r="K884" s="141" t="s">
        <v>870</v>
      </c>
      <c r="L884" s="107" t="s">
        <v>1116</v>
      </c>
      <c r="M884" s="403" t="s">
        <v>1010</v>
      </c>
      <c r="N884" s="262">
        <v>42866</v>
      </c>
      <c r="O884" s="262">
        <v>42763</v>
      </c>
      <c r="P884" s="262">
        <v>43100</v>
      </c>
      <c r="Q884" s="115">
        <v>184500</v>
      </c>
      <c r="R884" s="56">
        <v>0.8</v>
      </c>
      <c r="S884" s="55" t="s">
        <v>279</v>
      </c>
      <c r="T884" s="55">
        <v>147600</v>
      </c>
    </row>
    <row r="885" spans="2:20" s="1" customFormat="1" ht="216.75" customHeight="1" thickBot="1" x14ac:dyDescent="0.3">
      <c r="B885" s="596"/>
      <c r="C885" s="536"/>
      <c r="D885" s="579"/>
      <c r="E885" s="573"/>
      <c r="F885" s="69" t="s">
        <v>1102</v>
      </c>
      <c r="G885" s="132" t="s">
        <v>1227</v>
      </c>
      <c r="H885" s="70" t="s">
        <v>1107</v>
      </c>
      <c r="I885" s="450" t="s">
        <v>1114</v>
      </c>
      <c r="J885" s="142" t="s">
        <v>2951</v>
      </c>
      <c r="K885" s="142" t="s">
        <v>870</v>
      </c>
      <c r="L885" s="70" t="s">
        <v>1117</v>
      </c>
      <c r="M885" s="404" t="s">
        <v>25</v>
      </c>
      <c r="N885" s="263">
        <v>42877</v>
      </c>
      <c r="O885" s="263">
        <v>42851</v>
      </c>
      <c r="P885" s="263">
        <v>43646</v>
      </c>
      <c r="Q885" s="116">
        <v>19157.89</v>
      </c>
      <c r="R885" s="68">
        <v>0.8</v>
      </c>
      <c r="S885" s="67" t="s">
        <v>279</v>
      </c>
      <c r="T885" s="67">
        <v>15326.31</v>
      </c>
    </row>
    <row r="886" spans="2:20" ht="42.75" customHeight="1" thickBot="1" x14ac:dyDescent="0.3">
      <c r="B886" s="596"/>
      <c r="C886" s="597"/>
      <c r="D886" s="579"/>
      <c r="E886" s="568" t="s">
        <v>870</v>
      </c>
      <c r="F886" s="546"/>
      <c r="G886" s="546"/>
      <c r="H886" s="546"/>
      <c r="I886" s="546"/>
      <c r="J886" s="546"/>
      <c r="K886" s="151">
        <f>COUNTA(K861:K885)</f>
        <v>25</v>
      </c>
      <c r="L886" s="543"/>
      <c r="M886" s="544"/>
      <c r="N886" s="544"/>
      <c r="O886" s="544"/>
      <c r="P886" s="544"/>
      <c r="Q886" s="162">
        <f>SUM(Q861:Q885)</f>
        <v>11323284.519999998</v>
      </c>
      <c r="R886" s="504"/>
      <c r="S886" s="505"/>
      <c r="T886" s="166">
        <f>SUM(T861:T885)</f>
        <v>9058627.6100000031</v>
      </c>
    </row>
    <row r="887" spans="2:20" ht="258" customHeight="1" x14ac:dyDescent="0.25">
      <c r="B887" s="596"/>
      <c r="C887" s="597"/>
      <c r="D887" s="579"/>
      <c r="E887" s="82" t="s">
        <v>2210</v>
      </c>
      <c r="F887" s="315" t="s">
        <v>2211</v>
      </c>
      <c r="G887" s="347" t="s">
        <v>1594</v>
      </c>
      <c r="H887" s="84" t="s">
        <v>2212</v>
      </c>
      <c r="I887" s="479" t="s">
        <v>2213</v>
      </c>
      <c r="J887" s="157" t="s">
        <v>2952</v>
      </c>
      <c r="K887" s="157" t="s">
        <v>2209</v>
      </c>
      <c r="L887" s="84" t="s">
        <v>2216</v>
      </c>
      <c r="M887" s="398" t="s">
        <v>375</v>
      </c>
      <c r="N887" s="428">
        <v>43286</v>
      </c>
      <c r="O887" s="428">
        <v>43282</v>
      </c>
      <c r="P887" s="428">
        <v>44196</v>
      </c>
      <c r="Q887" s="124">
        <v>72500</v>
      </c>
      <c r="R887" s="75">
        <v>0.8</v>
      </c>
      <c r="S887" s="83" t="s">
        <v>371</v>
      </c>
      <c r="T887" s="83">
        <v>58000</v>
      </c>
    </row>
    <row r="888" spans="2:20" ht="210.75" customHeight="1" x14ac:dyDescent="0.25">
      <c r="B888" s="596"/>
      <c r="C888" s="597"/>
      <c r="D888" s="579"/>
      <c r="E888" s="63" t="s">
        <v>2210</v>
      </c>
      <c r="F888" s="314" t="s">
        <v>2211</v>
      </c>
      <c r="G888" s="62" t="s">
        <v>2452</v>
      </c>
      <c r="H888" s="109" t="s">
        <v>2212</v>
      </c>
      <c r="I888" s="470" t="s">
        <v>2214</v>
      </c>
      <c r="J888" s="153" t="s">
        <v>2952</v>
      </c>
      <c r="K888" s="153" t="s">
        <v>2209</v>
      </c>
      <c r="L888" s="109" t="s">
        <v>2217</v>
      </c>
      <c r="M888" s="399" t="s">
        <v>375</v>
      </c>
      <c r="N888" s="262">
        <v>43286</v>
      </c>
      <c r="O888" s="262">
        <v>43191</v>
      </c>
      <c r="P888" s="262">
        <v>44196</v>
      </c>
      <c r="Q888" s="118">
        <v>71000</v>
      </c>
      <c r="R888" s="56">
        <v>0.8</v>
      </c>
      <c r="S888" s="58" t="s">
        <v>371</v>
      </c>
      <c r="T888" s="58">
        <v>56800</v>
      </c>
    </row>
    <row r="889" spans="2:20" ht="198.75" customHeight="1" thickBot="1" x14ac:dyDescent="0.3">
      <c r="B889" s="596"/>
      <c r="C889" s="597"/>
      <c r="D889" s="579"/>
      <c r="E889" s="110" t="s">
        <v>2210</v>
      </c>
      <c r="F889" s="316" t="s">
        <v>2211</v>
      </c>
      <c r="G889" s="87" t="s">
        <v>2587</v>
      </c>
      <c r="H889" s="79" t="s">
        <v>2212</v>
      </c>
      <c r="I889" s="471" t="s">
        <v>2215</v>
      </c>
      <c r="J889" s="158" t="s">
        <v>2952</v>
      </c>
      <c r="K889" s="158" t="s">
        <v>2209</v>
      </c>
      <c r="L889" s="79" t="s">
        <v>2218</v>
      </c>
      <c r="M889" s="100" t="s">
        <v>375</v>
      </c>
      <c r="N889" s="263">
        <v>43299</v>
      </c>
      <c r="O889" s="263">
        <v>43103</v>
      </c>
      <c r="P889" s="263">
        <v>44104</v>
      </c>
      <c r="Q889" s="121">
        <v>69858.63</v>
      </c>
      <c r="R889" s="68">
        <v>0.8</v>
      </c>
      <c r="S889" s="78" t="s">
        <v>371</v>
      </c>
      <c r="T889" s="78">
        <v>55886.9</v>
      </c>
    </row>
    <row r="890" spans="2:20" ht="42.75" customHeight="1" thickBot="1" x14ac:dyDescent="0.3">
      <c r="B890" s="596"/>
      <c r="C890" s="597"/>
      <c r="D890" s="580"/>
      <c r="E890" s="568" t="s">
        <v>2209</v>
      </c>
      <c r="F890" s="546"/>
      <c r="G890" s="546"/>
      <c r="H890" s="546"/>
      <c r="I890" s="546"/>
      <c r="J890" s="546"/>
      <c r="K890" s="151">
        <f>COUNTA(K887:K889)</f>
        <v>3</v>
      </c>
      <c r="L890" s="543"/>
      <c r="M890" s="544"/>
      <c r="N890" s="544"/>
      <c r="O890" s="544"/>
      <c r="P890" s="549"/>
      <c r="Q890" s="166">
        <f>SUM(Q887:Q889)</f>
        <v>213358.63</v>
      </c>
      <c r="R890" s="504"/>
      <c r="S890" s="505"/>
      <c r="T890" s="166">
        <f t="shared" ref="T890" si="2">SUM(T887:T889)</f>
        <v>170686.9</v>
      </c>
    </row>
    <row r="891" spans="2:20" ht="42.75" customHeight="1" thickBot="1" x14ac:dyDescent="0.3">
      <c r="B891" s="596"/>
      <c r="C891" s="597"/>
      <c r="D891" s="532" t="s">
        <v>1849</v>
      </c>
      <c r="E891" s="533"/>
      <c r="F891" s="533"/>
      <c r="G891" s="533"/>
      <c r="H891" s="533"/>
      <c r="I891" s="533"/>
      <c r="J891" s="533"/>
      <c r="K891" s="139">
        <f>K890+K886</f>
        <v>28</v>
      </c>
      <c r="L891" s="512"/>
      <c r="M891" s="513"/>
      <c r="N891" s="513"/>
      <c r="O891" s="513"/>
      <c r="P891" s="574"/>
      <c r="Q891" s="77">
        <f>Q890+Q886</f>
        <v>11536643.149999999</v>
      </c>
      <c r="R891" s="518"/>
      <c r="S891" s="519"/>
      <c r="T891" s="77">
        <f>T890+T886</f>
        <v>9229314.5100000035</v>
      </c>
    </row>
    <row r="892" spans="2:20" ht="123.75" customHeight="1" x14ac:dyDescent="0.25">
      <c r="B892" s="596"/>
      <c r="C892" s="597"/>
      <c r="D892" s="581" t="s">
        <v>1850</v>
      </c>
      <c r="E892" s="584" t="s">
        <v>349</v>
      </c>
      <c r="F892" s="323" t="s">
        <v>358</v>
      </c>
      <c r="G892" s="89" t="s">
        <v>1225</v>
      </c>
      <c r="H892" s="365" t="s">
        <v>354</v>
      </c>
      <c r="I892" s="449" t="s">
        <v>355</v>
      </c>
      <c r="J892" s="147"/>
      <c r="K892" s="147"/>
      <c r="L892" s="365" t="s">
        <v>356</v>
      </c>
      <c r="M892" s="402" t="s">
        <v>375</v>
      </c>
      <c r="N892" s="428">
        <v>42376</v>
      </c>
      <c r="O892" s="428">
        <v>42005</v>
      </c>
      <c r="P892" s="428">
        <v>43100</v>
      </c>
      <c r="Q892" s="114">
        <v>150000</v>
      </c>
      <c r="R892" s="75">
        <v>0.7</v>
      </c>
      <c r="S892" s="74" t="s">
        <v>279</v>
      </c>
      <c r="T892" s="74">
        <v>105000</v>
      </c>
    </row>
    <row r="893" spans="2:20" ht="105" customHeight="1" x14ac:dyDescent="0.25">
      <c r="B893" s="596"/>
      <c r="C893" s="597"/>
      <c r="D893" s="582"/>
      <c r="E893" s="585"/>
      <c r="F893" s="309" t="s">
        <v>358</v>
      </c>
      <c r="G893" s="131" t="s">
        <v>350</v>
      </c>
      <c r="H893" s="107" t="s">
        <v>351</v>
      </c>
      <c r="I893" s="447" t="s">
        <v>352</v>
      </c>
      <c r="J893" s="141"/>
      <c r="K893" s="141"/>
      <c r="L893" s="107" t="s">
        <v>353</v>
      </c>
      <c r="M893" s="403" t="s">
        <v>13</v>
      </c>
      <c r="N893" s="262">
        <v>42285</v>
      </c>
      <c r="O893" s="262">
        <v>42005</v>
      </c>
      <c r="P893" s="262">
        <v>43555</v>
      </c>
      <c r="Q893" s="115">
        <v>7023003.5</v>
      </c>
      <c r="R893" s="56">
        <v>0.85</v>
      </c>
      <c r="S893" s="55" t="s">
        <v>279</v>
      </c>
      <c r="T893" s="55">
        <v>5969552.9800000004</v>
      </c>
    </row>
    <row r="894" spans="2:20" ht="78" customHeight="1" x14ac:dyDescent="0.25">
      <c r="B894" s="596"/>
      <c r="C894" s="597"/>
      <c r="D894" s="582"/>
      <c r="E894" s="585"/>
      <c r="F894" s="309" t="s">
        <v>358</v>
      </c>
      <c r="G894" s="131" t="s">
        <v>362</v>
      </c>
      <c r="H894" s="107" t="s">
        <v>364</v>
      </c>
      <c r="I894" s="447" t="s">
        <v>359</v>
      </c>
      <c r="J894" s="141"/>
      <c r="K894" s="141"/>
      <c r="L894" s="107" t="s">
        <v>368</v>
      </c>
      <c r="M894" s="403" t="s">
        <v>375</v>
      </c>
      <c r="N894" s="262">
        <v>42479</v>
      </c>
      <c r="O894" s="262">
        <v>42005</v>
      </c>
      <c r="P894" s="262">
        <v>42735</v>
      </c>
      <c r="Q894" s="115">
        <v>25000</v>
      </c>
      <c r="R894" s="56">
        <v>0.7</v>
      </c>
      <c r="S894" s="55" t="s">
        <v>279</v>
      </c>
      <c r="T894" s="55">
        <v>17500</v>
      </c>
    </row>
    <row r="895" spans="2:20" s="1" customFormat="1" ht="81.75" customHeight="1" x14ac:dyDescent="0.25">
      <c r="B895" s="596"/>
      <c r="C895" s="597"/>
      <c r="D895" s="582"/>
      <c r="E895" s="585"/>
      <c r="F895" s="309" t="s">
        <v>358</v>
      </c>
      <c r="G895" s="131" t="s">
        <v>363</v>
      </c>
      <c r="H895" s="107" t="s">
        <v>365</v>
      </c>
      <c r="I895" s="447" t="s">
        <v>360</v>
      </c>
      <c r="J895" s="141"/>
      <c r="K895" s="141"/>
      <c r="L895" s="107" t="s">
        <v>369</v>
      </c>
      <c r="M895" s="403" t="s">
        <v>375</v>
      </c>
      <c r="N895" s="262">
        <v>42464</v>
      </c>
      <c r="O895" s="262">
        <v>42186</v>
      </c>
      <c r="P895" s="262">
        <v>42735</v>
      </c>
      <c r="Q895" s="115">
        <v>150000</v>
      </c>
      <c r="R895" s="56">
        <v>0.7</v>
      </c>
      <c r="S895" s="55" t="s">
        <v>279</v>
      </c>
      <c r="T895" s="55">
        <v>105000</v>
      </c>
    </row>
    <row r="896" spans="2:20" s="1" customFormat="1" ht="93.75" customHeight="1" x14ac:dyDescent="0.25">
      <c r="B896" s="596"/>
      <c r="C896" s="597"/>
      <c r="D896" s="582"/>
      <c r="E896" s="585"/>
      <c r="F896" s="309" t="s">
        <v>358</v>
      </c>
      <c r="G896" s="131" t="s">
        <v>367</v>
      </c>
      <c r="H896" s="107" t="s">
        <v>366</v>
      </c>
      <c r="I896" s="447" t="s">
        <v>361</v>
      </c>
      <c r="J896" s="141"/>
      <c r="K896" s="141"/>
      <c r="L896" s="107" t="s">
        <v>370</v>
      </c>
      <c r="M896" s="403" t="s">
        <v>375</v>
      </c>
      <c r="N896" s="262">
        <v>42465</v>
      </c>
      <c r="O896" s="262">
        <v>42005</v>
      </c>
      <c r="P896" s="262">
        <v>43465</v>
      </c>
      <c r="Q896" s="115">
        <v>127716.06</v>
      </c>
      <c r="R896" s="56">
        <v>0.7</v>
      </c>
      <c r="S896" s="55" t="s">
        <v>279</v>
      </c>
      <c r="T896" s="55">
        <v>89401.24</v>
      </c>
    </row>
    <row r="897" spans="2:20" s="1" customFormat="1" ht="196.5" customHeight="1" x14ac:dyDescent="0.25">
      <c r="B897" s="596"/>
      <c r="C897" s="597"/>
      <c r="D897" s="582"/>
      <c r="E897" s="585"/>
      <c r="F897" s="309" t="s">
        <v>1118</v>
      </c>
      <c r="G897" s="131" t="s">
        <v>1228</v>
      </c>
      <c r="H897" s="107" t="s">
        <v>1121</v>
      </c>
      <c r="I897" s="447" t="s">
        <v>1119</v>
      </c>
      <c r="J897" s="141"/>
      <c r="K897" s="141"/>
      <c r="L897" s="107" t="s">
        <v>1123</v>
      </c>
      <c r="M897" s="403" t="s">
        <v>13</v>
      </c>
      <c r="N897" s="262">
        <v>42825</v>
      </c>
      <c r="O897" s="262">
        <v>42461</v>
      </c>
      <c r="P897" s="262">
        <v>43465</v>
      </c>
      <c r="Q897" s="115">
        <v>201637.35</v>
      </c>
      <c r="R897" s="56">
        <v>0.7</v>
      </c>
      <c r="S897" s="55" t="s">
        <v>279</v>
      </c>
      <c r="T897" s="55">
        <v>141146.15</v>
      </c>
    </row>
    <row r="898" spans="2:20" s="1" customFormat="1" ht="93.75" customHeight="1" x14ac:dyDescent="0.25">
      <c r="B898" s="596"/>
      <c r="C898" s="597"/>
      <c r="D898" s="582"/>
      <c r="E898" s="585"/>
      <c r="F898" s="321" t="s">
        <v>1118</v>
      </c>
      <c r="G898" s="132" t="s">
        <v>1229</v>
      </c>
      <c r="H898" s="70" t="s">
        <v>1122</v>
      </c>
      <c r="I898" s="450" t="s">
        <v>1120</v>
      </c>
      <c r="J898" s="142"/>
      <c r="K898" s="142"/>
      <c r="L898" s="70" t="s">
        <v>1124</v>
      </c>
      <c r="M898" s="403" t="s">
        <v>375</v>
      </c>
      <c r="N898" s="262">
        <v>42881</v>
      </c>
      <c r="O898" s="262">
        <v>42370</v>
      </c>
      <c r="P898" s="262">
        <v>43190</v>
      </c>
      <c r="Q898" s="116">
        <v>42857.14</v>
      </c>
      <c r="R898" s="68">
        <v>0.7</v>
      </c>
      <c r="S898" s="67" t="s">
        <v>279</v>
      </c>
      <c r="T898" s="67">
        <v>30000</v>
      </c>
    </row>
    <row r="899" spans="2:20" s="1" customFormat="1" ht="156" customHeight="1" x14ac:dyDescent="0.25">
      <c r="B899" s="596"/>
      <c r="C899" s="597"/>
      <c r="D899" s="582"/>
      <c r="E899" s="585"/>
      <c r="F899" s="309" t="s">
        <v>2902</v>
      </c>
      <c r="G899" s="131" t="s">
        <v>2903</v>
      </c>
      <c r="H899" s="107" t="s">
        <v>2904</v>
      </c>
      <c r="I899" s="447" t="s">
        <v>2905</v>
      </c>
      <c r="J899" s="286"/>
      <c r="K899" s="286"/>
      <c r="L899" s="107" t="s">
        <v>2906</v>
      </c>
      <c r="M899" s="403" t="s">
        <v>375</v>
      </c>
      <c r="N899" s="262">
        <v>43565</v>
      </c>
      <c r="O899" s="262">
        <v>42736</v>
      </c>
      <c r="P899" s="262">
        <v>43830</v>
      </c>
      <c r="Q899" s="55">
        <v>19594.330000000002</v>
      </c>
      <c r="R899" s="56">
        <v>0.7</v>
      </c>
      <c r="S899" s="55" t="s">
        <v>279</v>
      </c>
      <c r="T899" s="55">
        <v>13716.03</v>
      </c>
    </row>
    <row r="900" spans="2:20" s="1" customFormat="1" ht="224.25" customHeight="1" thickBot="1" x14ac:dyDescent="0.3">
      <c r="B900" s="596"/>
      <c r="C900" s="597"/>
      <c r="D900" s="583"/>
      <c r="E900" s="586"/>
      <c r="F900" s="308" t="s">
        <v>2831</v>
      </c>
      <c r="G900" s="361" t="s">
        <v>350</v>
      </c>
      <c r="H900" s="380" t="s">
        <v>2832</v>
      </c>
      <c r="I900" s="454" t="s">
        <v>2833</v>
      </c>
      <c r="J900" s="285"/>
      <c r="K900" s="285"/>
      <c r="L900" s="380" t="s">
        <v>2834</v>
      </c>
      <c r="M900" s="306" t="s">
        <v>13</v>
      </c>
      <c r="N900" s="295">
        <v>43546</v>
      </c>
      <c r="O900" s="295">
        <v>43466</v>
      </c>
      <c r="P900" s="295">
        <v>43921</v>
      </c>
      <c r="Q900" s="296">
        <v>1752505</v>
      </c>
      <c r="R900" s="297">
        <v>0.81</v>
      </c>
      <c r="S900" s="92" t="s">
        <v>279</v>
      </c>
      <c r="T900" s="296">
        <v>1419529.05</v>
      </c>
    </row>
    <row r="901" spans="2:20" ht="42.75" customHeight="1" thickBot="1" x14ac:dyDescent="0.3">
      <c r="B901" s="596"/>
      <c r="C901" s="597"/>
      <c r="D901" s="532" t="s">
        <v>1850</v>
      </c>
      <c r="E901" s="533"/>
      <c r="F901" s="533"/>
      <c r="G901" s="533"/>
      <c r="H901" s="533"/>
      <c r="I901" s="533"/>
      <c r="J901" s="533"/>
      <c r="K901" s="76">
        <v>9</v>
      </c>
      <c r="L901" s="575"/>
      <c r="M901" s="576"/>
      <c r="N901" s="576"/>
      <c r="O901" s="576"/>
      <c r="P901" s="577"/>
      <c r="Q901" s="77">
        <f>SUM(Q892:Q900)</f>
        <v>9492313.379999999</v>
      </c>
      <c r="R901" s="518"/>
      <c r="S901" s="519"/>
      <c r="T901" s="77">
        <f>SUM(T892:T900)</f>
        <v>7890845.4500000011</v>
      </c>
    </row>
    <row r="902" spans="2:20" ht="66.75" customHeight="1" thickBot="1" x14ac:dyDescent="0.3">
      <c r="B902" s="598"/>
      <c r="C902" s="599"/>
      <c r="D902" s="71" t="s">
        <v>0</v>
      </c>
      <c r="E902" s="71"/>
      <c r="F902" s="71"/>
      <c r="G902" s="418"/>
      <c r="H902" s="383"/>
      <c r="I902" s="480"/>
      <c r="J902" s="72"/>
      <c r="K902" s="72">
        <f>K901+K891+K796+K669+K562+K487+K477+K130+K860</f>
        <v>851</v>
      </c>
      <c r="L902" s="480"/>
      <c r="M902" s="72"/>
      <c r="N902" s="72"/>
      <c r="O902" s="72"/>
      <c r="P902" s="72"/>
      <c r="Q902" s="73">
        <f>Q901+Q891+Q796+Q669+Q562+Q487+Q477+Q130+Q860</f>
        <v>328945002.92999995</v>
      </c>
      <c r="R902" s="73"/>
      <c r="S902" s="73"/>
      <c r="T902" s="73">
        <f>T901+T891+T796+T669+T562+T487+T477+T130+T860</f>
        <v>203337982.30000001</v>
      </c>
    </row>
    <row r="903" spans="2:20" ht="24" customHeight="1" x14ac:dyDescent="0.25">
      <c r="D903" s="22"/>
      <c r="E903" s="22"/>
      <c r="F903" s="22"/>
      <c r="G903" s="419"/>
      <c r="H903" s="384"/>
      <c r="I903" s="481"/>
      <c r="J903" s="21"/>
      <c r="K903" s="21"/>
      <c r="L903" s="481"/>
      <c r="M903" s="21"/>
      <c r="N903" s="21"/>
      <c r="O903" s="21"/>
      <c r="P903" s="21"/>
      <c r="Q903" s="23"/>
      <c r="R903" s="23"/>
      <c r="S903" s="23"/>
      <c r="T903" s="23"/>
    </row>
    <row r="904" spans="2:20" ht="37.5" customHeight="1" x14ac:dyDescent="0.25">
      <c r="D904" s="22"/>
      <c r="E904" s="22"/>
      <c r="F904" s="22"/>
      <c r="G904" s="419"/>
      <c r="H904" s="384"/>
      <c r="I904" s="481"/>
      <c r="J904" s="21"/>
      <c r="K904" s="21"/>
      <c r="L904" s="481"/>
      <c r="M904" s="21"/>
      <c r="N904" s="21"/>
      <c r="O904" s="21"/>
      <c r="P904" s="21"/>
      <c r="Q904" s="23"/>
      <c r="R904" s="23"/>
      <c r="S904" s="23"/>
      <c r="T904" s="23"/>
    </row>
    <row r="905" spans="2:20" ht="50.25" customHeight="1" thickBot="1" x14ac:dyDescent="0.3">
      <c r="B905" s="1"/>
      <c r="C905" s="1"/>
      <c r="D905" s="22"/>
      <c r="E905" s="22"/>
      <c r="F905" s="22"/>
      <c r="G905" s="419"/>
      <c r="H905" s="384"/>
      <c r="I905" s="481"/>
      <c r="J905" s="21"/>
      <c r="K905" s="21"/>
      <c r="L905" s="481"/>
      <c r="M905" s="21"/>
      <c r="N905" s="21"/>
      <c r="O905" s="21"/>
      <c r="P905" s="21"/>
      <c r="Q905" s="21"/>
      <c r="R905" s="23"/>
      <c r="S905" s="23"/>
      <c r="T905" s="23"/>
    </row>
    <row r="906" spans="2:20" ht="57.75" customHeight="1" x14ac:dyDescent="0.25">
      <c r="B906" s="36"/>
      <c r="C906" s="37"/>
      <c r="D906" s="570" t="s">
        <v>596</v>
      </c>
      <c r="E906" s="570"/>
      <c r="F906" s="570"/>
      <c r="G906" s="570"/>
      <c r="H906" s="570"/>
      <c r="I906" s="570"/>
      <c r="J906" s="570"/>
      <c r="K906" s="570"/>
      <c r="L906" s="570"/>
      <c r="M906" s="570"/>
      <c r="N906" s="570"/>
      <c r="O906" s="570"/>
      <c r="P906" s="570"/>
      <c r="Q906" s="570"/>
      <c r="R906" s="570"/>
      <c r="S906" s="570"/>
      <c r="T906" s="571"/>
    </row>
    <row r="907" spans="2:20" ht="63" customHeight="1" thickBot="1" x14ac:dyDescent="0.3">
      <c r="B907" s="35" t="s">
        <v>488</v>
      </c>
      <c r="C907" s="33" t="s">
        <v>487</v>
      </c>
      <c r="D907" s="41" t="s">
        <v>242</v>
      </c>
      <c r="E907" s="9" t="s">
        <v>241</v>
      </c>
      <c r="F907" s="9" t="s">
        <v>280</v>
      </c>
      <c r="G907" s="9" t="s">
        <v>240</v>
      </c>
      <c r="H907" s="385" t="s">
        <v>239</v>
      </c>
      <c r="I907" s="9" t="s">
        <v>245</v>
      </c>
      <c r="J907" s="9" t="s">
        <v>491</v>
      </c>
      <c r="K907" s="9" t="s">
        <v>492</v>
      </c>
      <c r="L907" s="9" t="s">
        <v>379</v>
      </c>
      <c r="M907" s="9" t="s">
        <v>238</v>
      </c>
      <c r="N907" s="9" t="s">
        <v>255</v>
      </c>
      <c r="O907" s="9" t="s">
        <v>246</v>
      </c>
      <c r="P907" s="9" t="s">
        <v>378</v>
      </c>
      <c r="Q907" s="9" t="s">
        <v>237</v>
      </c>
      <c r="R907" s="9" t="s">
        <v>247</v>
      </c>
      <c r="S907" s="9" t="s">
        <v>254</v>
      </c>
      <c r="T907" s="39" t="s">
        <v>490</v>
      </c>
    </row>
    <row r="908" spans="2:20" ht="132" customHeight="1" x14ac:dyDescent="0.25">
      <c r="B908" s="32" t="s">
        <v>489</v>
      </c>
      <c r="C908" s="34" t="s">
        <v>595</v>
      </c>
      <c r="D908" s="24" t="s">
        <v>377</v>
      </c>
      <c r="E908" s="25" t="s">
        <v>587</v>
      </c>
      <c r="F908" s="26" t="s">
        <v>586</v>
      </c>
      <c r="G908" s="420" t="s">
        <v>588</v>
      </c>
      <c r="H908" s="393" t="s">
        <v>589</v>
      </c>
      <c r="I908" s="482" t="s">
        <v>590</v>
      </c>
      <c r="J908" s="28" t="s">
        <v>405</v>
      </c>
      <c r="K908" s="28" t="s">
        <v>591</v>
      </c>
      <c r="L908" s="29" t="s">
        <v>592</v>
      </c>
      <c r="M908" s="27" t="s">
        <v>375</v>
      </c>
      <c r="N908" s="30">
        <v>42520</v>
      </c>
      <c r="O908" s="19">
        <v>42193</v>
      </c>
      <c r="P908" s="19">
        <v>42369</v>
      </c>
      <c r="Q908" s="20">
        <v>11428571</v>
      </c>
      <c r="R908" s="40">
        <f t="shared" ref="R908:R919" si="3">T908/Q908</f>
        <v>0.70000002625000102</v>
      </c>
      <c r="S908" s="38" t="s">
        <v>279</v>
      </c>
      <c r="T908" s="11">
        <v>8000000</v>
      </c>
    </row>
    <row r="909" spans="2:20" ht="104.25" customHeight="1" x14ac:dyDescent="0.25">
      <c r="B909" s="32" t="s">
        <v>489</v>
      </c>
      <c r="C909" s="34" t="s">
        <v>687</v>
      </c>
      <c r="D909" s="42" t="s">
        <v>579</v>
      </c>
      <c r="E909" s="43" t="s">
        <v>698</v>
      </c>
      <c r="F909" s="44" t="s">
        <v>699</v>
      </c>
      <c r="G909" s="420" t="s">
        <v>700</v>
      </c>
      <c r="H909" s="393" t="s">
        <v>710</v>
      </c>
      <c r="I909" s="482" t="s">
        <v>721</v>
      </c>
      <c r="J909" s="28" t="s">
        <v>732</v>
      </c>
      <c r="K909" s="28" t="s">
        <v>733</v>
      </c>
      <c r="L909" s="29" t="s">
        <v>710</v>
      </c>
      <c r="M909" s="27" t="s">
        <v>1</v>
      </c>
      <c r="N909" s="30">
        <v>42664</v>
      </c>
      <c r="O909" s="45">
        <v>2016</v>
      </c>
      <c r="P909" s="45">
        <v>2020</v>
      </c>
      <c r="Q909" s="20">
        <v>1400000</v>
      </c>
      <c r="R909" s="40">
        <f t="shared" si="3"/>
        <v>0.65</v>
      </c>
      <c r="S909" s="38" t="s">
        <v>279</v>
      </c>
      <c r="T909" s="11">
        <v>910000</v>
      </c>
    </row>
    <row r="910" spans="2:20" ht="104.25" customHeight="1" x14ac:dyDescent="0.25">
      <c r="B910" s="32" t="s">
        <v>489</v>
      </c>
      <c r="C910" s="34" t="s">
        <v>688</v>
      </c>
      <c r="D910" s="42" t="s">
        <v>579</v>
      </c>
      <c r="E910" s="43" t="s">
        <v>698</v>
      </c>
      <c r="F910" s="44" t="s">
        <v>699</v>
      </c>
      <c r="G910" s="420" t="s">
        <v>701</v>
      </c>
      <c r="H910" s="393" t="s">
        <v>711</v>
      </c>
      <c r="I910" s="482" t="s">
        <v>722</v>
      </c>
      <c r="J910" s="28" t="s">
        <v>732</v>
      </c>
      <c r="K910" s="28" t="s">
        <v>733</v>
      </c>
      <c r="L910" s="29" t="s">
        <v>711</v>
      </c>
      <c r="M910" s="27" t="s">
        <v>25</v>
      </c>
      <c r="N910" s="30">
        <v>42664</v>
      </c>
      <c r="O910" s="45">
        <v>2016</v>
      </c>
      <c r="P910" s="45">
        <v>2020</v>
      </c>
      <c r="Q910" s="20">
        <v>1281815.3799999999</v>
      </c>
      <c r="R910" s="40">
        <f t="shared" si="3"/>
        <v>0.65000000234043065</v>
      </c>
      <c r="S910" s="38" t="s">
        <v>279</v>
      </c>
      <c r="T910" s="11">
        <v>833180</v>
      </c>
    </row>
    <row r="911" spans="2:20" ht="104.25" customHeight="1" x14ac:dyDescent="0.25">
      <c r="B911" s="32" t="s">
        <v>489</v>
      </c>
      <c r="C911" s="34" t="s">
        <v>689</v>
      </c>
      <c r="D911" s="42" t="s">
        <v>579</v>
      </c>
      <c r="E911" s="43" t="s">
        <v>698</v>
      </c>
      <c r="F911" s="44" t="s">
        <v>699</v>
      </c>
      <c r="G911" s="420" t="s">
        <v>702</v>
      </c>
      <c r="H911" s="393" t="s">
        <v>712</v>
      </c>
      <c r="I911" s="482" t="s">
        <v>723</v>
      </c>
      <c r="J911" s="28" t="s">
        <v>732</v>
      </c>
      <c r="K911" s="28" t="s">
        <v>733</v>
      </c>
      <c r="L911" s="29" t="s">
        <v>712</v>
      </c>
      <c r="M911" s="27" t="s">
        <v>734</v>
      </c>
      <c r="N911" s="30">
        <v>42664</v>
      </c>
      <c r="O911" s="45">
        <v>2016</v>
      </c>
      <c r="P911" s="45">
        <v>2020</v>
      </c>
      <c r="Q911" s="20">
        <v>1188640</v>
      </c>
      <c r="R911" s="40">
        <f t="shared" si="3"/>
        <v>0.65</v>
      </c>
      <c r="S911" s="38" t="s">
        <v>279</v>
      </c>
      <c r="T911" s="11">
        <v>772616</v>
      </c>
    </row>
    <row r="912" spans="2:20" ht="104.25" customHeight="1" x14ac:dyDescent="0.25">
      <c r="B912" s="32" t="s">
        <v>489</v>
      </c>
      <c r="C912" s="34" t="s">
        <v>690</v>
      </c>
      <c r="D912" s="42" t="s">
        <v>579</v>
      </c>
      <c r="E912" s="43" t="s">
        <v>698</v>
      </c>
      <c r="F912" s="44" t="s">
        <v>699</v>
      </c>
      <c r="G912" s="420" t="s">
        <v>703</v>
      </c>
      <c r="H912" s="393" t="s">
        <v>713</v>
      </c>
      <c r="I912" s="482" t="s">
        <v>724</v>
      </c>
      <c r="J912" s="28" t="s">
        <v>732</v>
      </c>
      <c r="K912" s="28" t="s">
        <v>733</v>
      </c>
      <c r="L912" s="29" t="s">
        <v>713</v>
      </c>
      <c r="M912" s="27" t="s">
        <v>13</v>
      </c>
      <c r="N912" s="30">
        <v>42664</v>
      </c>
      <c r="O912" s="45">
        <v>2016</v>
      </c>
      <c r="P912" s="45">
        <v>2019</v>
      </c>
      <c r="Q912" s="20">
        <v>1095661.54</v>
      </c>
      <c r="R912" s="40">
        <f t="shared" si="3"/>
        <v>0.64999999908730932</v>
      </c>
      <c r="S912" s="38" t="s">
        <v>279</v>
      </c>
      <c r="T912" s="11">
        <v>712180</v>
      </c>
    </row>
    <row r="913" spans="2:20" ht="104.25" customHeight="1" x14ac:dyDescent="0.25">
      <c r="B913" s="32" t="s">
        <v>489</v>
      </c>
      <c r="C913" s="34" t="s">
        <v>691</v>
      </c>
      <c r="D913" s="42" t="s">
        <v>579</v>
      </c>
      <c r="E913" s="43" t="s">
        <v>698</v>
      </c>
      <c r="F913" s="44" t="s">
        <v>699</v>
      </c>
      <c r="G913" s="420" t="s">
        <v>704</v>
      </c>
      <c r="H913" s="393" t="s">
        <v>714</v>
      </c>
      <c r="I913" s="482" t="s">
        <v>725</v>
      </c>
      <c r="J913" s="28" t="s">
        <v>732</v>
      </c>
      <c r="K913" s="28" t="s">
        <v>733</v>
      </c>
      <c r="L913" s="29" t="s">
        <v>714</v>
      </c>
      <c r="M913" s="27" t="s">
        <v>10</v>
      </c>
      <c r="N913" s="30">
        <v>42664</v>
      </c>
      <c r="O913" s="45">
        <v>2015</v>
      </c>
      <c r="P913" s="45">
        <v>2019</v>
      </c>
      <c r="Q913" s="20">
        <v>1035300</v>
      </c>
      <c r="R913" s="40">
        <f t="shared" si="3"/>
        <v>0.65</v>
      </c>
      <c r="S913" s="38" t="s">
        <v>279</v>
      </c>
      <c r="T913" s="11">
        <v>672945</v>
      </c>
    </row>
    <row r="914" spans="2:20" ht="104.25" customHeight="1" x14ac:dyDescent="0.25">
      <c r="B914" s="32" t="s">
        <v>489</v>
      </c>
      <c r="C914" s="34" t="s">
        <v>692</v>
      </c>
      <c r="D914" s="42" t="s">
        <v>579</v>
      </c>
      <c r="E914" s="43" t="s">
        <v>698</v>
      </c>
      <c r="F914" s="44" t="s">
        <v>699</v>
      </c>
      <c r="G914" s="420" t="s">
        <v>705</v>
      </c>
      <c r="H914" s="393" t="s">
        <v>715</v>
      </c>
      <c r="I914" s="482" t="s">
        <v>726</v>
      </c>
      <c r="J914" s="28" t="s">
        <v>732</v>
      </c>
      <c r="K914" s="28" t="s">
        <v>733</v>
      </c>
      <c r="L914" s="29" t="s">
        <v>715</v>
      </c>
      <c r="M914" s="27" t="s">
        <v>21</v>
      </c>
      <c r="N914" s="30">
        <v>42664</v>
      </c>
      <c r="O914" s="45">
        <v>2016</v>
      </c>
      <c r="P914" s="45">
        <v>2020</v>
      </c>
      <c r="Q914" s="20">
        <v>977960</v>
      </c>
      <c r="R914" s="40">
        <f t="shared" si="3"/>
        <v>0.65</v>
      </c>
      <c r="S914" s="38" t="s">
        <v>279</v>
      </c>
      <c r="T914" s="11">
        <v>635674</v>
      </c>
    </row>
    <row r="915" spans="2:20" ht="104.25" customHeight="1" x14ac:dyDescent="0.25">
      <c r="B915" s="32" t="s">
        <v>489</v>
      </c>
      <c r="C915" s="34" t="s">
        <v>693</v>
      </c>
      <c r="D915" s="42" t="s">
        <v>579</v>
      </c>
      <c r="E915" s="43" t="s">
        <v>698</v>
      </c>
      <c r="F915" s="44" t="s">
        <v>699</v>
      </c>
      <c r="G915" s="420" t="s">
        <v>706</v>
      </c>
      <c r="H915" s="393" t="s">
        <v>716</v>
      </c>
      <c r="I915" s="482" t="s">
        <v>727</v>
      </c>
      <c r="J915" s="28" t="s">
        <v>732</v>
      </c>
      <c r="K915" s="28" t="s">
        <v>733</v>
      </c>
      <c r="L915" s="29" t="s">
        <v>716</v>
      </c>
      <c r="M915" s="27" t="s">
        <v>7</v>
      </c>
      <c r="N915" s="30">
        <v>42664</v>
      </c>
      <c r="O915" s="45">
        <v>2014</v>
      </c>
      <c r="P915" s="45">
        <v>2020</v>
      </c>
      <c r="Q915" s="20">
        <v>925021.54</v>
      </c>
      <c r="R915" s="40">
        <f t="shared" si="3"/>
        <v>0.64999999891894411</v>
      </c>
      <c r="S915" s="38" t="s">
        <v>279</v>
      </c>
      <c r="T915" s="11">
        <v>601264</v>
      </c>
    </row>
    <row r="916" spans="2:20" ht="104.25" customHeight="1" x14ac:dyDescent="0.25">
      <c r="B916" s="32" t="s">
        <v>489</v>
      </c>
      <c r="C916" s="34" t="s">
        <v>694</v>
      </c>
      <c r="D916" s="42" t="s">
        <v>579</v>
      </c>
      <c r="E916" s="43" t="s">
        <v>698</v>
      </c>
      <c r="F916" s="44" t="s">
        <v>699</v>
      </c>
      <c r="G916" s="420" t="s">
        <v>707</v>
      </c>
      <c r="H916" s="393" t="s">
        <v>717</v>
      </c>
      <c r="I916" s="482" t="s">
        <v>728</v>
      </c>
      <c r="J916" s="28" t="s">
        <v>732</v>
      </c>
      <c r="K916" s="28" t="s">
        <v>733</v>
      </c>
      <c r="L916" s="29" t="s">
        <v>717</v>
      </c>
      <c r="M916" s="27" t="s">
        <v>33</v>
      </c>
      <c r="N916" s="30">
        <v>42664</v>
      </c>
      <c r="O916" s="45">
        <v>2016</v>
      </c>
      <c r="P916" s="45">
        <v>2020</v>
      </c>
      <c r="Q916" s="20">
        <v>843361.54</v>
      </c>
      <c r="R916" s="40">
        <f t="shared" si="3"/>
        <v>0.64999999881426884</v>
      </c>
      <c r="S916" s="38" t="s">
        <v>279</v>
      </c>
      <c r="T916" s="11">
        <v>548185</v>
      </c>
    </row>
    <row r="917" spans="2:20" ht="104.25" customHeight="1" x14ac:dyDescent="0.25">
      <c r="B917" s="32" t="s">
        <v>489</v>
      </c>
      <c r="C917" s="34" t="s">
        <v>695</v>
      </c>
      <c r="D917" s="42" t="s">
        <v>579</v>
      </c>
      <c r="E917" s="43" t="s">
        <v>698</v>
      </c>
      <c r="F917" s="44" t="s">
        <v>699</v>
      </c>
      <c r="G917" s="420" t="s">
        <v>708</v>
      </c>
      <c r="H917" s="393" t="s">
        <v>718</v>
      </c>
      <c r="I917" s="482" t="s">
        <v>729</v>
      </c>
      <c r="J917" s="28" t="s">
        <v>732</v>
      </c>
      <c r="K917" s="28" t="s">
        <v>733</v>
      </c>
      <c r="L917" s="29" t="s">
        <v>718</v>
      </c>
      <c r="M917" s="27" t="s">
        <v>15</v>
      </c>
      <c r="N917" s="30">
        <v>42664</v>
      </c>
      <c r="O917" s="45">
        <v>2016</v>
      </c>
      <c r="P917" s="45">
        <v>2020</v>
      </c>
      <c r="Q917" s="20">
        <v>420000</v>
      </c>
      <c r="R917" s="40">
        <f t="shared" si="3"/>
        <v>0.65</v>
      </c>
      <c r="S917" s="38" t="s">
        <v>279</v>
      </c>
      <c r="T917" s="11">
        <v>273000</v>
      </c>
    </row>
    <row r="918" spans="2:20" ht="104.25" customHeight="1" x14ac:dyDescent="0.25">
      <c r="B918" s="32" t="s">
        <v>489</v>
      </c>
      <c r="C918" s="34" t="s">
        <v>696</v>
      </c>
      <c r="D918" s="42" t="s">
        <v>579</v>
      </c>
      <c r="E918" s="43" t="s">
        <v>698</v>
      </c>
      <c r="F918" s="44" t="s">
        <v>699</v>
      </c>
      <c r="G918" s="420" t="s">
        <v>709</v>
      </c>
      <c r="H918" s="393" t="s">
        <v>719</v>
      </c>
      <c r="I918" s="482" t="s">
        <v>730</v>
      </c>
      <c r="J918" s="28" t="s">
        <v>732</v>
      </c>
      <c r="K918" s="28" t="s">
        <v>733</v>
      </c>
      <c r="L918" s="29" t="s">
        <v>719</v>
      </c>
      <c r="M918" s="27" t="s">
        <v>735</v>
      </c>
      <c r="N918" s="30">
        <v>42664</v>
      </c>
      <c r="O918" s="45">
        <v>2016</v>
      </c>
      <c r="P918" s="45">
        <v>2019</v>
      </c>
      <c r="Q918" s="20">
        <v>779320</v>
      </c>
      <c r="R918" s="40">
        <f t="shared" si="3"/>
        <v>0.65</v>
      </c>
      <c r="S918" s="38" t="s">
        <v>279</v>
      </c>
      <c r="T918" s="11">
        <v>506558</v>
      </c>
    </row>
    <row r="919" spans="2:20" ht="104.25" customHeight="1" x14ac:dyDescent="0.25">
      <c r="B919" s="224" t="s">
        <v>489</v>
      </c>
      <c r="C919" s="225" t="s">
        <v>697</v>
      </c>
      <c r="D919" s="226" t="s">
        <v>579</v>
      </c>
      <c r="E919" s="227" t="s">
        <v>698</v>
      </c>
      <c r="F919" s="228" t="s">
        <v>699</v>
      </c>
      <c r="G919" s="421" t="s">
        <v>701</v>
      </c>
      <c r="H919" s="386" t="s">
        <v>720</v>
      </c>
      <c r="I919" s="483" t="s">
        <v>731</v>
      </c>
      <c r="J919" s="230" t="s">
        <v>732</v>
      </c>
      <c r="K919" s="230" t="s">
        <v>733</v>
      </c>
      <c r="L919" s="231" t="s">
        <v>720</v>
      </c>
      <c r="M919" s="229" t="s">
        <v>25</v>
      </c>
      <c r="N919" s="232">
        <v>42664</v>
      </c>
      <c r="O919" s="233">
        <v>2016</v>
      </c>
      <c r="P919" s="233">
        <v>2020</v>
      </c>
      <c r="Q919" s="234">
        <v>714393.85</v>
      </c>
      <c r="R919" s="235">
        <f t="shared" si="3"/>
        <v>0.64999999650052975</v>
      </c>
      <c r="S919" s="236" t="s">
        <v>279</v>
      </c>
      <c r="T919" s="237">
        <v>464356</v>
      </c>
    </row>
    <row r="920" spans="2:20" ht="104.25" customHeight="1" x14ac:dyDescent="0.25">
      <c r="B920" s="246" t="s">
        <v>489</v>
      </c>
      <c r="C920" s="247"/>
      <c r="D920" s="249" t="s">
        <v>579</v>
      </c>
      <c r="E920" s="250" t="s">
        <v>698</v>
      </c>
      <c r="F920" s="251" t="s">
        <v>2776</v>
      </c>
      <c r="G920" s="422" t="s">
        <v>1189</v>
      </c>
      <c r="H920" s="387" t="s">
        <v>2777</v>
      </c>
      <c r="I920" s="484" t="s">
        <v>2778</v>
      </c>
      <c r="J920" s="216" t="s">
        <v>732</v>
      </c>
      <c r="K920" s="216" t="s">
        <v>733</v>
      </c>
      <c r="L920" s="217" t="s">
        <v>2779</v>
      </c>
      <c r="M920" s="215" t="s">
        <v>34</v>
      </c>
      <c r="N920" s="218">
        <v>42913</v>
      </c>
      <c r="O920" s="219">
        <v>2015</v>
      </c>
      <c r="P920" s="219">
        <v>2020</v>
      </c>
      <c r="Q920" s="220">
        <v>824067.69</v>
      </c>
      <c r="R920" s="221">
        <v>0.64999999650052975</v>
      </c>
      <c r="S920" s="222" t="s">
        <v>279</v>
      </c>
      <c r="T920" s="223">
        <v>575817.30000000005</v>
      </c>
    </row>
    <row r="921" spans="2:20" ht="104.25" customHeight="1" x14ac:dyDescent="0.25">
      <c r="B921" s="213" t="s">
        <v>489</v>
      </c>
      <c r="C921" s="214"/>
      <c r="D921" s="248" t="s">
        <v>579</v>
      </c>
      <c r="E921" s="43" t="s">
        <v>698</v>
      </c>
      <c r="F921" s="44" t="s">
        <v>2776</v>
      </c>
      <c r="G921" s="423" t="s">
        <v>920</v>
      </c>
      <c r="H921" s="387" t="s">
        <v>2780</v>
      </c>
      <c r="I921" s="484" t="s">
        <v>2781</v>
      </c>
      <c r="J921" s="216" t="s">
        <v>732</v>
      </c>
      <c r="K921" s="216" t="s">
        <v>733</v>
      </c>
      <c r="L921" s="217" t="s">
        <v>2782</v>
      </c>
      <c r="M921" s="215" t="s">
        <v>30</v>
      </c>
      <c r="N921" s="218">
        <v>42913</v>
      </c>
      <c r="O921" s="219">
        <v>2016</v>
      </c>
      <c r="P921" s="219">
        <v>2020</v>
      </c>
      <c r="Q921" s="220">
        <v>714393.84</v>
      </c>
      <c r="R921" s="221">
        <v>0.64999999650052975</v>
      </c>
      <c r="S921" s="222" t="s">
        <v>279</v>
      </c>
      <c r="T921" s="223">
        <v>499182.7</v>
      </c>
    </row>
    <row r="922" spans="2:20" ht="42.75" customHeight="1" x14ac:dyDescent="0.25">
      <c r="B922" s="1"/>
      <c r="C922" s="1"/>
      <c r="D922" s="239" t="s">
        <v>0</v>
      </c>
      <c r="E922" s="241"/>
      <c r="F922" s="242"/>
      <c r="G922" s="424"/>
      <c r="H922" s="388"/>
      <c r="I922" s="485"/>
      <c r="J922" s="243"/>
      <c r="K922" s="243"/>
      <c r="L922" s="485"/>
      <c r="M922" s="243"/>
      <c r="N922" s="243"/>
      <c r="O922" s="243"/>
      <c r="P922" s="243"/>
      <c r="Q922" s="240">
        <f>SUM(Q908:Q921)</f>
        <v>23628506.379999999</v>
      </c>
      <c r="R922" s="244"/>
      <c r="S922" s="245"/>
      <c r="T922" s="238">
        <f>SUM(T908:T921)</f>
        <v>16004958</v>
      </c>
    </row>
    <row r="923" spans="2:20" ht="12.75" customHeight="1" x14ac:dyDescent="0.25">
      <c r="B923" s="1"/>
      <c r="C923" s="1"/>
      <c r="D923" s="1"/>
      <c r="E923" s="1"/>
      <c r="F923" s="7"/>
      <c r="G923" s="425"/>
      <c r="H923" s="382"/>
      <c r="J923" s="7"/>
      <c r="K923" s="7"/>
      <c r="L923" s="474"/>
      <c r="N923" s="7"/>
      <c r="O923" s="7"/>
      <c r="P923" s="6"/>
      <c r="Q923" s="7"/>
      <c r="R923" s="6"/>
    </row>
    <row r="924" spans="2:20" ht="12.75" customHeight="1" x14ac:dyDescent="0.25">
      <c r="B924" s="1"/>
      <c r="C924" s="1"/>
      <c r="D924" s="1"/>
      <c r="E924" s="1"/>
      <c r="F924" s="7"/>
      <c r="G924" s="425"/>
      <c r="H924" s="382"/>
      <c r="J924" s="7"/>
      <c r="K924" s="7"/>
      <c r="L924" s="474"/>
      <c r="N924" s="7"/>
      <c r="O924" s="7"/>
      <c r="P924" s="6"/>
      <c r="Q924" s="7"/>
      <c r="R924" s="6"/>
      <c r="S924" s="6"/>
      <c r="T924" s="6"/>
    </row>
    <row r="925" spans="2:20" ht="12.75" customHeight="1" x14ac:dyDescent="0.25">
      <c r="B925" s="1"/>
      <c r="C925" s="1"/>
      <c r="D925" s="1"/>
      <c r="E925" s="1"/>
      <c r="F925" s="7"/>
      <c r="G925" s="425"/>
      <c r="H925" s="382"/>
      <c r="J925" s="7"/>
      <c r="K925" s="7"/>
      <c r="L925" s="474"/>
      <c r="N925" s="7"/>
      <c r="O925" s="7"/>
      <c r="P925" s="6"/>
      <c r="Q925" s="7"/>
      <c r="R925" s="6"/>
    </row>
    <row r="926" spans="2:20" ht="12.75" customHeight="1" x14ac:dyDescent="0.25">
      <c r="B926" s="1"/>
      <c r="C926" s="1"/>
      <c r="D926" s="1"/>
      <c r="E926" s="1"/>
      <c r="F926" s="7"/>
      <c r="G926" s="425"/>
      <c r="H926" s="382"/>
      <c r="J926" s="7"/>
      <c r="K926" s="7"/>
      <c r="L926" s="474"/>
      <c r="N926" s="7"/>
      <c r="O926" s="7"/>
      <c r="P926" s="6"/>
      <c r="Q926" s="7"/>
      <c r="R926" s="6"/>
    </row>
    <row r="927" spans="2:20" ht="12.75" customHeight="1" x14ac:dyDescent="0.25">
      <c r="B927" s="1"/>
      <c r="C927" s="1"/>
      <c r="D927" s="1"/>
      <c r="E927" s="1"/>
      <c r="F927" s="7"/>
      <c r="G927" s="425"/>
      <c r="H927" s="382"/>
      <c r="J927" s="7"/>
      <c r="K927" s="7"/>
      <c r="L927" s="474"/>
      <c r="N927" s="7"/>
      <c r="O927" s="7"/>
      <c r="P927" s="6"/>
      <c r="Q927" s="7"/>
      <c r="R927" s="6"/>
    </row>
    <row r="928" spans="2:20" ht="12.75" customHeight="1" x14ac:dyDescent="0.25">
      <c r="B928" s="1"/>
      <c r="C928" s="1"/>
      <c r="D928" s="1"/>
      <c r="E928" s="1"/>
      <c r="F928" s="7"/>
      <c r="G928" s="425"/>
      <c r="H928" s="382"/>
      <c r="J928" s="7"/>
      <c r="K928" s="7"/>
      <c r="L928" s="474"/>
      <c r="N928" s="7"/>
      <c r="O928" s="7"/>
      <c r="P928" s="6"/>
      <c r="Q928" s="7"/>
      <c r="R928" s="6"/>
    </row>
    <row r="929" spans="2:18" ht="12.75" customHeight="1" x14ac:dyDescent="0.25">
      <c r="B929" s="1"/>
      <c r="C929" s="1"/>
      <c r="D929" s="1"/>
      <c r="E929" s="1"/>
      <c r="F929" s="7"/>
      <c r="G929" s="425"/>
      <c r="H929" s="382"/>
      <c r="J929" s="7"/>
      <c r="K929" s="7"/>
      <c r="L929" s="474"/>
      <c r="N929" s="7"/>
      <c r="O929" s="7"/>
      <c r="P929" s="6"/>
      <c r="Q929" s="7"/>
      <c r="R929" s="6"/>
    </row>
    <row r="930" spans="2:18" ht="12.75" customHeight="1" x14ac:dyDescent="0.25">
      <c r="B930" s="1"/>
      <c r="C930" s="1"/>
      <c r="D930" s="1"/>
      <c r="E930" s="1"/>
      <c r="F930" s="7"/>
      <c r="G930" s="425"/>
      <c r="H930" s="382"/>
      <c r="J930" s="7"/>
      <c r="K930" s="7"/>
      <c r="L930" s="474"/>
      <c r="N930" s="7"/>
      <c r="O930" s="7"/>
      <c r="P930" s="6"/>
      <c r="Q930" s="7"/>
      <c r="R930" s="6"/>
    </row>
    <row r="931" spans="2:18" x14ac:dyDescent="0.25">
      <c r="D931" s="1"/>
      <c r="E931" s="1"/>
      <c r="F931" s="7"/>
      <c r="G931" s="425"/>
      <c r="H931" s="382"/>
      <c r="J931" s="7"/>
      <c r="K931" s="7"/>
      <c r="L931" s="474"/>
      <c r="N931" s="7"/>
      <c r="O931" s="7"/>
      <c r="P931" s="6"/>
      <c r="Q931" s="7"/>
      <c r="R931" s="6"/>
    </row>
    <row r="932" spans="2:18" x14ac:dyDescent="0.25">
      <c r="D932" s="1"/>
      <c r="E932" s="1"/>
      <c r="F932" s="7"/>
      <c r="G932" s="425"/>
      <c r="H932" s="382"/>
      <c r="J932" s="7"/>
      <c r="K932" s="7"/>
      <c r="L932" s="474"/>
      <c r="N932" s="7"/>
      <c r="O932" s="7"/>
      <c r="P932" s="6"/>
      <c r="Q932" s="7"/>
      <c r="R932" s="6"/>
    </row>
    <row r="933" spans="2:18" x14ac:dyDescent="0.25">
      <c r="D933" s="1"/>
      <c r="E933" s="1"/>
      <c r="F933" s="7"/>
      <c r="G933" s="425"/>
      <c r="H933" s="382"/>
      <c r="J933" s="7"/>
      <c r="K933" s="7"/>
      <c r="L933" s="474"/>
      <c r="N933" s="7"/>
      <c r="O933" s="7"/>
      <c r="P933" s="6"/>
      <c r="Q933" s="7"/>
      <c r="R933" s="6"/>
    </row>
    <row r="934" spans="2:18" x14ac:dyDescent="0.25">
      <c r="D934" s="1"/>
      <c r="E934" s="1"/>
      <c r="F934" s="7"/>
      <c r="G934" s="425"/>
      <c r="H934" s="382"/>
      <c r="J934" s="7"/>
      <c r="K934" s="7"/>
      <c r="L934" s="474"/>
      <c r="N934" s="7"/>
      <c r="O934" s="7"/>
      <c r="P934" s="6"/>
      <c r="Q934" s="7"/>
      <c r="R934" s="6"/>
    </row>
  </sheetData>
  <autoFilter ref="B14:T902">
    <filterColumn colId="0" showButton="0"/>
  </autoFilter>
  <sortState ref="F368:AB403">
    <sortCondition ref="I368:I403"/>
  </sortState>
  <mergeCells count="147">
    <mergeCell ref="B14:C14"/>
    <mergeCell ref="B15:C902"/>
    <mergeCell ref="E178:J178"/>
    <mergeCell ref="E817:J817"/>
    <mergeCell ref="D670:D682"/>
    <mergeCell ref="E682:J682"/>
    <mergeCell ref="E743:J743"/>
    <mergeCell ref="D797:D845"/>
    <mergeCell ref="E845:J845"/>
    <mergeCell ref="D683:D685"/>
    <mergeCell ref="D860:J860"/>
    <mergeCell ref="E859:J859"/>
    <mergeCell ref="D846:D859"/>
    <mergeCell ref="D562:J562"/>
    <mergeCell ref="E842:E844"/>
    <mergeCell ref="E890:J890"/>
    <mergeCell ref="D487:J487"/>
    <mergeCell ref="D669:J669"/>
    <mergeCell ref="E624:J624"/>
    <mergeCell ref="E567:J567"/>
    <mergeCell ref="E645:J645"/>
    <mergeCell ref="D563:D668"/>
    <mergeCell ref="E611:E612"/>
    <mergeCell ref="D488:D561"/>
    <mergeCell ref="D695:D737"/>
    <mergeCell ref="E694:J694"/>
    <mergeCell ref="D686:D694"/>
    <mergeCell ref="R796:S796"/>
    <mergeCell ref="R694:S694"/>
    <mergeCell ref="E737:J737"/>
    <mergeCell ref="E745:E751"/>
    <mergeCell ref="L859:P859"/>
    <mergeCell ref="D796:J796"/>
    <mergeCell ref="D738:D795"/>
    <mergeCell ref="L796:P796"/>
    <mergeCell ref="L795:P795"/>
    <mergeCell ref="R743:S743"/>
    <mergeCell ref="E841:J841"/>
    <mergeCell ref="L841:P841"/>
    <mergeCell ref="R841:S841"/>
    <mergeCell ref="E797:E808"/>
    <mergeCell ref="L694:P694"/>
    <mergeCell ref="E687:E693"/>
    <mergeCell ref="R845:S845"/>
    <mergeCell ref="R817:S817"/>
    <mergeCell ref="L845:P845"/>
    <mergeCell ref="L817:P817"/>
    <mergeCell ref="E738:E742"/>
    <mergeCell ref="R860:S860"/>
    <mergeCell ref="R859:S859"/>
    <mergeCell ref="L860:P860"/>
    <mergeCell ref="D906:T906"/>
    <mergeCell ref="D901:J901"/>
    <mergeCell ref="D891:J891"/>
    <mergeCell ref="E861:E885"/>
    <mergeCell ref="R901:S901"/>
    <mergeCell ref="R891:S891"/>
    <mergeCell ref="L891:P891"/>
    <mergeCell ref="L901:P901"/>
    <mergeCell ref="L890:P890"/>
    <mergeCell ref="R890:S890"/>
    <mergeCell ref="L886:P886"/>
    <mergeCell ref="R886:S886"/>
    <mergeCell ref="E886:J886"/>
    <mergeCell ref="D861:D890"/>
    <mergeCell ref="D892:D900"/>
    <mergeCell ref="E892:E900"/>
    <mergeCell ref="R567:S567"/>
    <mergeCell ref="L567:P567"/>
    <mergeCell ref="R795:S795"/>
    <mergeCell ref="E752:E794"/>
    <mergeCell ref="L529:P529"/>
    <mergeCell ref="E668:J668"/>
    <mergeCell ref="E646:E667"/>
    <mergeCell ref="E613:E623"/>
    <mergeCell ref="E568:E585"/>
    <mergeCell ref="E561:J561"/>
    <mergeCell ref="E586:J586"/>
    <mergeCell ref="E530:E559"/>
    <mergeCell ref="E587:E610"/>
    <mergeCell ref="E563:E566"/>
    <mergeCell ref="E529:J529"/>
    <mergeCell ref="R685:S685"/>
    <mergeCell ref="E685:J685"/>
    <mergeCell ref="R682:S682"/>
    <mergeCell ref="L682:P682"/>
    <mergeCell ref="E795:J795"/>
    <mergeCell ref="L685:P685"/>
    <mergeCell ref="R737:S737"/>
    <mergeCell ref="L743:P743"/>
    <mergeCell ref="L737:P737"/>
    <mergeCell ref="L624:P624"/>
    <mergeCell ref="R624:S624"/>
    <mergeCell ref="R586:S586"/>
    <mergeCell ref="L586:P586"/>
    <mergeCell ref="R669:S669"/>
    <mergeCell ref="R668:S668"/>
    <mergeCell ref="R645:S645"/>
    <mergeCell ref="L669:P669"/>
    <mergeCell ref="L668:P668"/>
    <mergeCell ref="L645:P645"/>
    <mergeCell ref="E527:J527"/>
    <mergeCell ref="D477:J477"/>
    <mergeCell ref="D478:D486"/>
    <mergeCell ref="E488:E526"/>
    <mergeCell ref="E77:E127"/>
    <mergeCell ref="E15:E74"/>
    <mergeCell ref="E75:J75"/>
    <mergeCell ref="R527:S527"/>
    <mergeCell ref="L129:P129"/>
    <mergeCell ref="D15:D129"/>
    <mergeCell ref="E129:J129"/>
    <mergeCell ref="E325:E475"/>
    <mergeCell ref="R75:S75"/>
    <mergeCell ref="L75:P75"/>
    <mergeCell ref="L324:P324"/>
    <mergeCell ref="L178:P178"/>
    <mergeCell ref="R130:S130"/>
    <mergeCell ref="L486:P486"/>
    <mergeCell ref="R476:S476"/>
    <mergeCell ref="L477:P477"/>
    <mergeCell ref="L476:P476"/>
    <mergeCell ref="E486:J486"/>
    <mergeCell ref="E131:E177"/>
    <mergeCell ref="E324:J324"/>
    <mergeCell ref="E476:J476"/>
    <mergeCell ref="D13:T13"/>
    <mergeCell ref="D131:D476"/>
    <mergeCell ref="D130:J130"/>
    <mergeCell ref="R477:S477"/>
    <mergeCell ref="E179:E323"/>
    <mergeCell ref="E483:J483"/>
    <mergeCell ref="R129:S129"/>
    <mergeCell ref="R486:S486"/>
    <mergeCell ref="R562:S562"/>
    <mergeCell ref="R561:S561"/>
    <mergeCell ref="L562:P562"/>
    <mergeCell ref="L561:P561"/>
    <mergeCell ref="L487:P487"/>
    <mergeCell ref="L130:P130"/>
    <mergeCell ref="R324:S324"/>
    <mergeCell ref="R178:S178"/>
    <mergeCell ref="L527:P527"/>
    <mergeCell ref="R487:S487"/>
    <mergeCell ref="R483:S483"/>
    <mergeCell ref="L483:P483"/>
    <mergeCell ref="R529:S529"/>
  </mergeCells>
  <pageMargins left="0" right="0" top="0" bottom="0" header="0.15748031496062992" footer="0.15748031496062992"/>
  <pageSetup paperSize="9" scale="54" fitToHeight="0" orientation="portrait"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3.2" x14ac:dyDescent="0.25"/>
  <cols>
    <col min="1" max="1" width="14.5546875" customWidth="1"/>
    <col min="2" max="2" width="21.44140625" customWidth="1"/>
    <col min="3" max="3" width="118.6640625" customWidth="1"/>
  </cols>
  <sheetData>
    <row r="4" spans="2:3" ht="31.8" thickBot="1" x14ac:dyDescent="0.3">
      <c r="B4" s="16" t="s">
        <v>491</v>
      </c>
      <c r="C4" s="16" t="s">
        <v>515</v>
      </c>
    </row>
    <row r="5" spans="2:3" ht="42.9" customHeight="1" thickBot="1" x14ac:dyDescent="0.4">
      <c r="B5" s="13" t="s">
        <v>495</v>
      </c>
      <c r="C5" s="13" t="s">
        <v>494</v>
      </c>
    </row>
    <row r="6" spans="2:3" ht="42.9" customHeight="1" thickBot="1" x14ac:dyDescent="0.4">
      <c r="B6" s="14" t="s">
        <v>496</v>
      </c>
      <c r="C6" s="13" t="s">
        <v>497</v>
      </c>
    </row>
    <row r="7" spans="2:3" ht="42.9" customHeight="1" thickBot="1" x14ac:dyDescent="0.4">
      <c r="B7" s="14" t="s">
        <v>498</v>
      </c>
      <c r="C7" s="13" t="s">
        <v>499</v>
      </c>
    </row>
    <row r="8" spans="2:3" ht="42.9" customHeight="1" thickBot="1" x14ac:dyDescent="0.4">
      <c r="B8" s="14" t="s">
        <v>500</v>
      </c>
      <c r="C8" s="13" t="s">
        <v>501</v>
      </c>
    </row>
    <row r="9" spans="2:3" ht="42.9" customHeight="1" thickBot="1" x14ac:dyDescent="0.4">
      <c r="B9" s="14" t="s">
        <v>502</v>
      </c>
      <c r="C9" s="13" t="s">
        <v>503</v>
      </c>
    </row>
    <row r="10" spans="2:3" ht="42.9" customHeight="1" thickBot="1" x14ac:dyDescent="0.4">
      <c r="B10" s="14" t="s">
        <v>504</v>
      </c>
      <c r="C10" s="13" t="s">
        <v>505</v>
      </c>
    </row>
    <row r="11" spans="2:3" ht="42.9" customHeight="1" thickBot="1" x14ac:dyDescent="0.4">
      <c r="B11" s="14" t="s">
        <v>506</v>
      </c>
      <c r="C11" s="13" t="s">
        <v>507</v>
      </c>
    </row>
    <row r="12" spans="2:3" ht="42.9" customHeight="1" thickBot="1" x14ac:dyDescent="0.4">
      <c r="B12" s="14" t="s">
        <v>508</v>
      </c>
      <c r="C12" s="13" t="s">
        <v>509</v>
      </c>
    </row>
    <row r="13" spans="2:3" ht="42.9" customHeight="1" thickBot="1" x14ac:dyDescent="0.4">
      <c r="B13" s="14" t="s">
        <v>481</v>
      </c>
      <c r="C13" s="13" t="s">
        <v>510</v>
      </c>
    </row>
    <row r="14" spans="2:3" ht="42.9" customHeight="1" thickBot="1" x14ac:dyDescent="0.4">
      <c r="B14" s="14" t="s">
        <v>511</v>
      </c>
      <c r="C14" s="13" t="s">
        <v>512</v>
      </c>
    </row>
    <row r="15" spans="2:3" ht="42.9" customHeight="1" thickBot="1" x14ac:dyDescent="0.4">
      <c r="B15" s="15" t="s">
        <v>513</v>
      </c>
      <c r="C15" s="13" t="s">
        <v>514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3.2" x14ac:dyDescent="0.25"/>
  <cols>
    <col min="2" max="2" width="38" customWidth="1"/>
    <col min="3" max="3" width="84.5546875" customWidth="1"/>
  </cols>
  <sheetData>
    <row r="1" spans="1:3" x14ac:dyDescent="0.25">
      <c r="A1" s="12" t="s">
        <v>493</v>
      </c>
    </row>
    <row r="5" spans="1:3" ht="62.25" customHeight="1" thickBot="1" x14ac:dyDescent="0.3">
      <c r="B5" s="9" t="s">
        <v>492</v>
      </c>
      <c r="C5" s="9" t="s">
        <v>515</v>
      </c>
    </row>
    <row r="6" spans="1:3" ht="94.5" customHeight="1" thickBot="1" x14ac:dyDescent="0.4">
      <c r="B6" s="17" t="s">
        <v>517</v>
      </c>
      <c r="C6" s="13" t="s">
        <v>516</v>
      </c>
    </row>
    <row r="7" spans="1:3" ht="231.75" customHeight="1" thickBot="1" x14ac:dyDescent="0.4">
      <c r="B7" s="18" t="s">
        <v>518</v>
      </c>
      <c r="C7" s="13" t="s">
        <v>519</v>
      </c>
    </row>
    <row r="8" spans="1:3" ht="75" customHeight="1" thickBot="1" x14ac:dyDescent="0.4">
      <c r="B8" s="18" t="s">
        <v>568</v>
      </c>
      <c r="C8" s="13" t="s">
        <v>567</v>
      </c>
    </row>
    <row r="9" spans="1:3" ht="90.75" customHeight="1" thickBot="1" x14ac:dyDescent="0.4">
      <c r="B9" s="18" t="s">
        <v>520</v>
      </c>
      <c r="C9" s="13" t="s">
        <v>521</v>
      </c>
    </row>
    <row r="10" spans="1:3" ht="63" customHeight="1" thickBot="1" x14ac:dyDescent="0.4">
      <c r="B10" s="18" t="s">
        <v>522</v>
      </c>
      <c r="C10" s="13" t="s">
        <v>526</v>
      </c>
    </row>
    <row r="11" spans="1:3" ht="66.75" customHeight="1" thickBot="1" x14ac:dyDescent="0.4">
      <c r="B11" s="17" t="s">
        <v>523</v>
      </c>
      <c r="C11" s="13" t="s">
        <v>527</v>
      </c>
    </row>
    <row r="12" spans="1:3" ht="69.75" customHeight="1" thickBot="1" x14ac:dyDescent="0.4">
      <c r="B12" s="18" t="s">
        <v>524</v>
      </c>
      <c r="C12" s="13" t="s">
        <v>528</v>
      </c>
    </row>
    <row r="13" spans="1:3" ht="123" customHeight="1" thickBot="1" x14ac:dyDescent="0.4">
      <c r="B13" s="18" t="s">
        <v>525</v>
      </c>
      <c r="C13" s="13" t="s">
        <v>529</v>
      </c>
    </row>
    <row r="14" spans="1:3" ht="88.5" customHeight="1" thickBot="1" x14ac:dyDescent="0.4">
      <c r="B14" s="18" t="s">
        <v>530</v>
      </c>
      <c r="C14" s="13" t="s">
        <v>531</v>
      </c>
    </row>
    <row r="15" spans="1:3" ht="93" customHeight="1" thickBot="1" x14ac:dyDescent="0.4">
      <c r="B15" s="18" t="s">
        <v>533</v>
      </c>
      <c r="C15" s="13" t="s">
        <v>532</v>
      </c>
    </row>
    <row r="16" spans="1:3" ht="88.5" customHeight="1" thickBot="1" x14ac:dyDescent="0.4">
      <c r="B16" s="18" t="s">
        <v>534</v>
      </c>
      <c r="C16" s="13" t="s">
        <v>535</v>
      </c>
    </row>
    <row r="17" spans="2:3" ht="98.25" customHeight="1" thickBot="1" x14ac:dyDescent="0.4">
      <c r="B17" s="18" t="s">
        <v>537</v>
      </c>
      <c r="C17" s="13" t="s">
        <v>536</v>
      </c>
    </row>
    <row r="18" spans="2:3" ht="87.75" customHeight="1" thickBot="1" x14ac:dyDescent="0.4">
      <c r="B18" s="18" t="s">
        <v>538</v>
      </c>
      <c r="C18" s="13" t="s">
        <v>539</v>
      </c>
    </row>
    <row r="19" spans="2:3" ht="81.75" customHeight="1" thickBot="1" x14ac:dyDescent="0.4">
      <c r="B19" s="18" t="s">
        <v>540</v>
      </c>
      <c r="C19" s="13" t="s">
        <v>541</v>
      </c>
    </row>
    <row r="20" spans="2:3" ht="91.5" customHeight="1" thickBot="1" x14ac:dyDescent="0.4">
      <c r="B20" s="18" t="s">
        <v>543</v>
      </c>
      <c r="C20" s="13" t="s">
        <v>542</v>
      </c>
    </row>
    <row r="21" spans="2:3" ht="69.75" customHeight="1" thickBot="1" x14ac:dyDescent="0.4">
      <c r="B21" s="18" t="s">
        <v>545</v>
      </c>
      <c r="C21" s="13" t="s">
        <v>544</v>
      </c>
    </row>
    <row r="22" spans="2:3" ht="123.75" customHeight="1" thickBot="1" x14ac:dyDescent="0.4">
      <c r="B22" s="18" t="s">
        <v>547</v>
      </c>
      <c r="C22" s="13" t="s">
        <v>546</v>
      </c>
    </row>
    <row r="23" spans="2:3" ht="82.5" customHeight="1" thickBot="1" x14ac:dyDescent="0.4">
      <c r="B23" s="18" t="s">
        <v>549</v>
      </c>
      <c r="C23" s="13" t="s">
        <v>548</v>
      </c>
    </row>
    <row r="24" spans="2:3" ht="64.5" customHeight="1" thickBot="1" x14ac:dyDescent="0.4">
      <c r="B24" s="18" t="s">
        <v>551</v>
      </c>
      <c r="C24" s="13" t="s">
        <v>550</v>
      </c>
    </row>
    <row r="25" spans="2:3" ht="80.25" customHeight="1" thickBot="1" x14ac:dyDescent="0.4">
      <c r="B25" s="18" t="s">
        <v>552</v>
      </c>
      <c r="C25" s="13" t="s">
        <v>574</v>
      </c>
    </row>
    <row r="26" spans="2:3" ht="138" customHeight="1" thickBot="1" x14ac:dyDescent="0.4">
      <c r="B26" s="18" t="s">
        <v>553</v>
      </c>
      <c r="C26" s="13" t="s">
        <v>573</v>
      </c>
    </row>
    <row r="27" spans="2:3" ht="75" customHeight="1" thickBot="1" x14ac:dyDescent="0.4">
      <c r="B27" s="18" t="s">
        <v>555</v>
      </c>
      <c r="C27" s="13" t="s">
        <v>575</v>
      </c>
    </row>
    <row r="28" spans="2:3" ht="63.75" customHeight="1" thickBot="1" x14ac:dyDescent="0.4">
      <c r="B28" s="18" t="s">
        <v>556</v>
      </c>
      <c r="C28" s="13" t="s">
        <v>554</v>
      </c>
    </row>
    <row r="29" spans="2:3" ht="73.5" customHeight="1" thickBot="1" x14ac:dyDescent="0.4">
      <c r="B29" s="18" t="s">
        <v>560</v>
      </c>
      <c r="C29" s="13" t="s">
        <v>557</v>
      </c>
    </row>
    <row r="30" spans="2:3" ht="93" customHeight="1" thickBot="1" x14ac:dyDescent="0.4">
      <c r="B30" s="18" t="s">
        <v>559</v>
      </c>
      <c r="C30" s="13" t="s">
        <v>558</v>
      </c>
    </row>
    <row r="31" spans="2:3" ht="147" customHeight="1" thickBot="1" x14ac:dyDescent="0.4">
      <c r="B31" s="18" t="s">
        <v>562</v>
      </c>
      <c r="C31" s="13" t="s">
        <v>561</v>
      </c>
    </row>
    <row r="32" spans="2:3" ht="154.5" customHeight="1" thickBot="1" x14ac:dyDescent="0.4">
      <c r="B32" s="18" t="s">
        <v>566</v>
      </c>
      <c r="C32" s="13" t="s">
        <v>563</v>
      </c>
    </row>
    <row r="33" spans="2:3" ht="97.5" customHeight="1" thickBot="1" x14ac:dyDescent="0.4">
      <c r="B33" s="18" t="s">
        <v>565</v>
      </c>
      <c r="C33" s="13" t="s">
        <v>564</v>
      </c>
    </row>
    <row r="34" spans="2:3" ht="93" customHeight="1" thickBot="1" x14ac:dyDescent="0.4">
      <c r="B34" s="18" t="s">
        <v>571</v>
      </c>
      <c r="C34" s="13" t="s">
        <v>569</v>
      </c>
    </row>
    <row r="35" spans="2:3" ht="96" customHeight="1" thickBot="1" x14ac:dyDescent="0.4">
      <c r="B35" s="18" t="s">
        <v>572</v>
      </c>
      <c r="C35" s="13" t="s">
        <v>570</v>
      </c>
    </row>
    <row r="36" spans="2:3" x14ac:dyDescent="0.25">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vt:lpstr>
      <vt:lpstr>OT </vt:lpstr>
      <vt:lpstr>PI</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2018-12-13T15:31:48Z</cp:lastPrinted>
  <dcterms:created xsi:type="dcterms:W3CDTF">2015-11-02T17:19:23Z</dcterms:created>
  <dcterms:modified xsi:type="dcterms:W3CDTF">2019-07-08T11:26:03Z</dcterms:modified>
</cp:coreProperties>
</file>