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0" windowWidth="14436" windowHeight="12336"/>
  </bookViews>
  <sheets>
    <sheet name="Projetos Aprovados" sheetId="1" r:id="rId1"/>
    <sheet name="OT " sheetId="2" r:id="rId2"/>
    <sheet name="PI" sheetId="3" r:id="rId3"/>
  </sheets>
  <definedNames>
    <definedName name="_xlnm._FilterDatabase" localSheetId="0" hidden="1">'Projetos Aprovados'!$B$14:$T$804</definedName>
    <definedName name="_xlnm.Print_Area" localSheetId="0">'Projetos Aprovados'!$B$1:$T$846</definedName>
    <definedName name="_xlnm.Print_Titles" localSheetId="0">'Projetos Aprovados'!$1:$12</definedName>
  </definedNames>
  <calcPr calcId="145621"/>
</workbook>
</file>

<file path=xl/calcChain.xml><?xml version="1.0" encoding="utf-8"?>
<calcChain xmlns="http://schemas.openxmlformats.org/spreadsheetml/2006/main">
  <c r="K669" i="1" l="1"/>
  <c r="T619" i="1" l="1"/>
  <c r="Q619" i="1"/>
  <c r="K619" i="1"/>
  <c r="T763" i="1" l="1"/>
  <c r="Q763" i="1"/>
  <c r="K763" i="1"/>
  <c r="K309" i="1" l="1"/>
  <c r="T455" i="1" l="1"/>
  <c r="Q455" i="1"/>
  <c r="K455" i="1"/>
  <c r="Q754" i="1"/>
  <c r="Q794" i="1" l="1"/>
  <c r="K794" i="1"/>
  <c r="T790" i="1"/>
  <c r="Q790" i="1"/>
  <c r="K790" i="1"/>
  <c r="T794" i="1"/>
  <c r="T795" i="1" s="1"/>
  <c r="T754" i="1"/>
  <c r="K754" i="1"/>
  <c r="T750" i="1"/>
  <c r="Q750" i="1"/>
  <c r="K750" i="1"/>
  <c r="T633" i="1"/>
  <c r="Q633" i="1"/>
  <c r="K633" i="1"/>
  <c r="Q795" i="1" l="1"/>
  <c r="K795" i="1"/>
  <c r="T603" i="1"/>
  <c r="Q603" i="1"/>
  <c r="K603" i="1"/>
  <c r="T538" i="1"/>
  <c r="Q538" i="1"/>
  <c r="K538" i="1"/>
  <c r="T66" i="1" l="1"/>
  <c r="Q66" i="1"/>
  <c r="K66" i="1"/>
  <c r="T717" i="1" l="1"/>
  <c r="Q717" i="1"/>
  <c r="K717" i="1"/>
  <c r="T669" i="1"/>
  <c r="Q669" i="1"/>
  <c r="T551" i="1" l="1"/>
  <c r="Q551" i="1"/>
  <c r="K551" i="1"/>
  <c r="K452" i="1"/>
  <c r="K113" i="1" l="1"/>
  <c r="K114" i="1" s="1"/>
  <c r="Q113" i="1"/>
  <c r="Q114" i="1" s="1"/>
  <c r="T113" i="1"/>
  <c r="T114" i="1" s="1"/>
  <c r="K164" i="1"/>
  <c r="Q164" i="1"/>
  <c r="T164" i="1"/>
  <c r="Q245" i="1"/>
  <c r="T245" i="1"/>
  <c r="Q248" i="1"/>
  <c r="T248" i="1"/>
  <c r="Q253" i="1"/>
  <c r="T253" i="1"/>
  <c r="Q402" i="1"/>
  <c r="T402" i="1"/>
  <c r="Q403" i="1"/>
  <c r="T403" i="1"/>
  <c r="K457" i="1"/>
  <c r="K458" i="1" s="1"/>
  <c r="Q457" i="1"/>
  <c r="Q458" i="1" s="1"/>
  <c r="T457" i="1"/>
  <c r="T458" i="1" s="1"/>
  <c r="K501" i="1"/>
  <c r="Q501" i="1"/>
  <c r="T501" i="1"/>
  <c r="K503" i="1"/>
  <c r="Q503" i="1"/>
  <c r="T503" i="1"/>
  <c r="K533" i="1"/>
  <c r="Q533" i="1"/>
  <c r="T533" i="1"/>
  <c r="K588" i="1"/>
  <c r="Q588" i="1"/>
  <c r="T588" i="1"/>
  <c r="K624" i="1"/>
  <c r="Q624" i="1"/>
  <c r="T624" i="1"/>
  <c r="K627" i="1"/>
  <c r="Q627" i="1"/>
  <c r="T627" i="1"/>
  <c r="K672" i="1"/>
  <c r="Q672" i="1"/>
  <c r="Q718" i="1" s="1"/>
  <c r="T672" i="1"/>
  <c r="K737" i="1"/>
  <c r="K764" i="1" s="1"/>
  <c r="Q737" i="1"/>
  <c r="T737" i="1"/>
  <c r="Q803" i="1"/>
  <c r="T803" i="1"/>
  <c r="T718" i="1" l="1"/>
  <c r="K534" i="1"/>
  <c r="T534" i="1"/>
  <c r="T309" i="1"/>
  <c r="Q309" i="1"/>
  <c r="Q534" i="1"/>
  <c r="K718" i="1"/>
  <c r="T620" i="1"/>
  <c r="K453" i="1"/>
  <c r="T452" i="1"/>
  <c r="Q452" i="1"/>
  <c r="Q453" i="1" l="1"/>
  <c r="T453" i="1"/>
  <c r="T764" i="1" l="1"/>
  <c r="T804" i="1" s="1"/>
  <c r="Q764" i="1"/>
  <c r="T822" i="1"/>
  <c r="Q822" i="1"/>
  <c r="R811" i="1"/>
  <c r="R812" i="1"/>
  <c r="R813" i="1"/>
  <c r="R814" i="1"/>
  <c r="R815" i="1"/>
  <c r="R816" i="1"/>
  <c r="R817" i="1"/>
  <c r="R818" i="1"/>
  <c r="R819" i="1"/>
  <c r="R820" i="1"/>
  <c r="R821" i="1"/>
  <c r="R810" i="1" l="1"/>
  <c r="K620" i="1"/>
  <c r="K804" i="1" s="1"/>
  <c r="Q620" i="1"/>
  <c r="Q804" i="1" s="1"/>
</calcChain>
</file>

<file path=xl/sharedStrings.xml><?xml version="1.0" encoding="utf-8"?>
<sst xmlns="http://schemas.openxmlformats.org/spreadsheetml/2006/main" count="7106" uniqueCount="2695">
  <si>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</si>
  <si>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</si>
  <si>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</si>
  <si>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</si>
  <si>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</si>
  <si>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</si>
  <si>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</si>
  <si>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</si>
  <si>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</si>
  <si>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</si>
  <si>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</si>
  <si>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</si>
  <si>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</si>
  <si>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Faro</t>
  </si>
  <si>
    <t>ALG-02-0752-FEDER-003962</t>
  </si>
  <si>
    <t>Olhão</t>
  </si>
  <si>
    <t>ALG-02-0752-FEDER-002404</t>
  </si>
  <si>
    <t>Caliço Parque - Expansão - Internacionalização</t>
  </si>
  <si>
    <t>São Brás de Alportel</t>
  </si>
  <si>
    <t>ALG-02-0752-FEDER-007437</t>
  </si>
  <si>
    <t>ALG-02-0752-FEDER-003938</t>
  </si>
  <si>
    <t>Lagos</t>
  </si>
  <si>
    <t>ALG-02-0752-FEDER-002601</t>
  </si>
  <si>
    <t>MARLAGOS - Internacionalização</t>
  </si>
  <si>
    <t>ALG-02-0752-FEDER-007360</t>
  </si>
  <si>
    <t>Loulé</t>
  </si>
  <si>
    <t>ALG-02-0752-FEDER-009056</t>
  </si>
  <si>
    <t>Internacionalização</t>
  </si>
  <si>
    <t>Aumentar o volume de negócios através do reforço da presença no Reino Unido e entrada na Alemanha</t>
  </si>
  <si>
    <t>ALG-02-0752-FEDER-002752</t>
  </si>
  <si>
    <t>Lagoa</t>
  </si>
  <si>
    <t>ALG-02-0752-FEDER-003139</t>
  </si>
  <si>
    <t>PALOPS ? Conhecer para Decidir</t>
  </si>
  <si>
    <t>Portimão</t>
  </si>
  <si>
    <t>ALG-02-0752-FEDER-001675</t>
  </si>
  <si>
    <t>Internacionalização ItBase</t>
  </si>
  <si>
    <t>Castro Marim</t>
  </si>
  <si>
    <t>ALG-02-0752-FEDER-001649</t>
  </si>
  <si>
    <t>Flor de Sal Natural</t>
  </si>
  <si>
    <t>ALG-02-0752-FEDER-005511</t>
  </si>
  <si>
    <t>ALG-02-0752-FEDER-004384</t>
  </si>
  <si>
    <t>ALG-02-0752-FEDER-005030</t>
  </si>
  <si>
    <t>Prospeção nos mercados externos</t>
  </si>
  <si>
    <t>ALG-02-0752-FEDER-006739</t>
  </si>
  <si>
    <t>Ações de prospeção no mercado externo</t>
  </si>
  <si>
    <t>ALG-02-0752-FEDER-007307</t>
  </si>
  <si>
    <t>ALG-02-0752-FEDER-005211</t>
  </si>
  <si>
    <t>Plano Estratégico de Internacionalização do Software GEMAX</t>
  </si>
  <si>
    <t>ALG-02-0752-FEDER-003844</t>
  </si>
  <si>
    <t>Internacionalização das PME</t>
  </si>
  <si>
    <t>Porto</t>
  </si>
  <si>
    <t>ALG-02-0651-FEDER-012076</t>
  </si>
  <si>
    <t>Criação de Fundo de Fundos de Capital / Quase - Capital</t>
  </si>
  <si>
    <t>ALG-02-0651-FEDER-005254</t>
  </si>
  <si>
    <t>CONSULTORIA PARA CONCEPÇÃO DO PLANO DE NEGÓCIOS DA XPTO XPERT ENERGY</t>
  </si>
  <si>
    <t>ALG-02-0651-FEDER-003975</t>
  </si>
  <si>
    <t>Plano de Negócios da Empresa</t>
  </si>
  <si>
    <t>ALG-02-0651-FEDER-005369</t>
  </si>
  <si>
    <t>Consultoria para o arranque e sustentabilidade do negócio</t>
  </si>
  <si>
    <t>ALG-02-0651-FEDER-003698</t>
  </si>
  <si>
    <t>CONSULTORIA PARA A REALIZAÇÃO DO PLANO DE NEGÓCIOS</t>
  </si>
  <si>
    <t>ALG-02-0651-FEDER-003696</t>
  </si>
  <si>
    <t>CONSULTORIA PARA A REALIZAÇÃO DE UM PLANO DE NEGÓCIOS</t>
  </si>
  <si>
    <t>ALG-02-0651-FEDER-004744</t>
  </si>
  <si>
    <t>Contratação de serviços de consultoria para elaboração do plano de negócios da empresa</t>
  </si>
  <si>
    <t>ALG-02-0651-FEDER-004209</t>
  </si>
  <si>
    <t>Consultoria para o arranque e desenvolvimento do negócio</t>
  </si>
  <si>
    <t>ALG-02-0651-FEDER-007016</t>
  </si>
  <si>
    <t>ELABORAÇÂO DO PLANO DE NEGÓCIOS E ACOMPANHAMENTO NO ARRANQUE DA ATIVIDADE</t>
  </si>
  <si>
    <t>ALG-02-0651-FEDER-004339</t>
  </si>
  <si>
    <t>Consultoria para o arranque sustentado e desenvolvimento do negócio</t>
  </si>
  <si>
    <t>ALG-02-0651-FEDER-005491</t>
  </si>
  <si>
    <t>CONCEPÇÃO DO PLANO DE NEGÓCIOS DA REBELAMBITION, Lda.</t>
  </si>
  <si>
    <t>Vila Real de Santo António</t>
  </si>
  <si>
    <t>ALG-02-0651-FEDER-005931</t>
  </si>
  <si>
    <t>Consultoria para o desenvolvimento de um plano de negócios</t>
  </si>
  <si>
    <t>ALG-02-0651-FEDER-005694</t>
  </si>
  <si>
    <t>DESENVOLVIMENTO DE REQUISITOS PARA UMA PLATAFORMA DE GESTÃO DE CLIENTES</t>
  </si>
  <si>
    <t>ALG-02-0651-FEDER-005405</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</si>
  <si>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</si>
  <si>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</si>
  <si>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</si>
  <si>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</si>
  <si>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</si>
  <si>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</si>
  <si>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</si>
  <si>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</si>
  <si>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ALG-02-0651-FEDER-004188</t>
  </si>
  <si>
    <t>Consultoria desenvolvimento e arranque do negócio</t>
  </si>
  <si>
    <t>ALG-02-0651-FEDER-004813</t>
  </si>
  <si>
    <t>Consultoria para o desenvolvimento de plano de negócios</t>
  </si>
  <si>
    <t>ALG-02-0651-FEDER-003415</t>
  </si>
  <si>
    <t>CONSULTORIA PARA A DEFINIÇÃO DOS REQUISITOS PARA UMA PLATAFORMA DIGITAL</t>
  </si>
  <si>
    <t>ALG-02-0651-FEDER-005653</t>
  </si>
  <si>
    <t>CONTROLCOPY - VALE EMPREENDEDORISMO</t>
  </si>
  <si>
    <t>ALG-02-0651-FEDER-005935</t>
  </si>
  <si>
    <t>CHILL-ME VALE EMPREENDEDORISMO</t>
  </si>
  <si>
    <t>ALG-02-0651-FEDER-004936</t>
  </si>
  <si>
    <t>Consultoria para elaboração de plano de negócios</t>
  </si>
  <si>
    <t>ALG-02-0651-FEDER-005772</t>
  </si>
  <si>
    <t>ASIM TARIQ - VALE EMPREENDEDORISMO</t>
  </si>
  <si>
    <t>ALG-02-0651-FEDER-004258</t>
  </si>
  <si>
    <t>ALG-02-0651-FEDER-003039</t>
  </si>
  <si>
    <t>ALG-02-0651-FEDER-004266</t>
  </si>
  <si>
    <t>Ana Campos Business Plan</t>
  </si>
  <si>
    <t>ALG-02-0651-FEDER-003034</t>
  </si>
  <si>
    <t>CONSULTORIA PARA A REALIZAÇÃO DE PLANO DE NEGÓCIOS</t>
  </si>
  <si>
    <t>ALG-02-0651-FEDER-003011</t>
  </si>
  <si>
    <t>ALG-02-0651-FEDER-005827</t>
  </si>
  <si>
    <t>CONCEPÇÃO DO PLANO DE NEGÓCIOS DA AGROSIMBIOSE</t>
  </si>
  <si>
    <t>ALG-02-0651-FEDER-003378</t>
  </si>
  <si>
    <t>ALG-02-0651-FEDER-005349</t>
  </si>
  <si>
    <t>CONSULTORIA PARA CONCEPÇÃO DO PLANO DE NEGÓCIO PARA A EMPRESA 11 TAPAS, LDA</t>
  </si>
  <si>
    <t>Empreendedorismo qualificado e criativo</t>
  </si>
  <si>
    <t>ALG-02-0853-FEDER-012091</t>
  </si>
  <si>
    <t>Criação de Fundo de Fundos de Dívida / Garantia</t>
  </si>
  <si>
    <t>ALG-02-0853-FEDER-012068</t>
  </si>
  <si>
    <t>ALG-02-0853-FEDER-011427</t>
  </si>
  <si>
    <t>Consultoria especializda para a apoio à implementação da qualidade</t>
  </si>
  <si>
    <t>ALG-02-0853-FEDER-011108</t>
  </si>
  <si>
    <t>Qualidade e Comunicação ? JSV Urb</t>
  </si>
  <si>
    <t>ALG-02-0853-FEDER-011077</t>
  </si>
  <si>
    <t>Consultoria em gestão organizacional e implementação de novos métodos de gestão</t>
  </si>
  <si>
    <t>ALG-02-0853-FEDER-010984</t>
  </si>
  <si>
    <t>Estratégia de Marketing</t>
  </si>
  <si>
    <t>ALG-02-0853-FEDER-010810</t>
  </si>
  <si>
    <t>Implementação de estratégias de marketing digital</t>
  </si>
  <si>
    <t>Monchique</t>
  </si>
  <si>
    <t>ALG-02-0853-FEDER-010774</t>
  </si>
  <si>
    <t>Marketing Estratégico e Marketing Digital</t>
  </si>
  <si>
    <t>ALG-02-0853-FEDER-010720</t>
  </si>
  <si>
    <t>Implementação de ISO 9001</t>
  </si>
  <si>
    <t>ALG-02-0853-FEDER-010713</t>
  </si>
  <si>
    <t>Consultoria para a implementação da norma ISO9001</t>
  </si>
  <si>
    <t>ALG-02-0853-FEDER-010704</t>
  </si>
  <si>
    <t>Consultoria para a definição dos requisitos para uma plataforma de comércio online</t>
  </si>
  <si>
    <t>ALG-02-0853-FEDER-010624</t>
  </si>
  <si>
    <t>Estratégia de marketing e marca</t>
  </si>
  <si>
    <t>ALG-02-0853-FEDER-010521</t>
  </si>
  <si>
    <t>PLANO INTEGRADO DE BRANDING E MARKETING DIGITAL</t>
  </si>
  <si>
    <t>ALG-02-0853-FEDER-010520</t>
  </si>
  <si>
    <t>FILÁGUEDA a caminho da Qualidade</t>
  </si>
  <si>
    <t>ALG-02-0853-FEDER-010220</t>
  </si>
  <si>
    <t>Consultoria para implementação do sistema de gestão ambiental</t>
  </si>
  <si>
    <t>ALG-02-0853-FEDER-010124</t>
  </si>
  <si>
    <t>SISTEMA INTEGRADO DE VENDAS E GESTÃO DE CLIENTES</t>
  </si>
  <si>
    <t>ALG-02-0853-FEDER-010055</t>
  </si>
  <si>
    <t>Consultoria para análise de viabiliade de investimentos para expansão da empresa</t>
  </si>
  <si>
    <t>ALG-02-0853-FEDER-009908</t>
  </si>
  <si>
    <t>Portipesca - ISO 22000</t>
  </si>
  <si>
    <t>ALG-02-0853-FEDER-009737</t>
  </si>
  <si>
    <t>ALG-02-0853-FEDER-009581</t>
  </si>
  <si>
    <t>ALG-02-0853-FEDER-009580</t>
  </si>
  <si>
    <t>ALG-02-0853-FEDER-009538</t>
  </si>
  <si>
    <t>Lusiadagás Inovação</t>
  </si>
  <si>
    <t>ALG-02-0853-FEDER-009237</t>
  </si>
  <si>
    <t>Consultoria para diagnóstico, planeamento e gestão do plano de marketing</t>
  </si>
  <si>
    <t>ALG-02-0853-FEDER-009228</t>
  </si>
  <si>
    <t>Consultoria especializada para diagnóstico, planeamento e gestão de marketing</t>
  </si>
  <si>
    <t>ALG-02-0853-FEDER-004457</t>
  </si>
  <si>
    <t>Consultoria em gestão estratégica da inovação</t>
  </si>
  <si>
    <t>ALG-02-0853-FEDER-002951</t>
  </si>
  <si>
    <t>Consultoria estratégica da inovação</t>
  </si>
  <si>
    <t>ALG-02-0853-FEDER-004282</t>
  </si>
  <si>
    <t>CONSULTORIA PARA O REFORÇO DAS CAPACIDADES DE GESTÃO  DE MARKETING</t>
  </si>
  <si>
    <t>ALG-02-0853-FEDER-003075</t>
  </si>
  <si>
    <t>ALG-02-0853-FEDER-003143</t>
  </si>
  <si>
    <t>CONSULTORIA PARA O REFORÇO DAS CAPACIDADES DE GESTÃO DE MARKETING</t>
  </si>
  <si>
    <t>ALG-02-0853-FEDER-005156</t>
  </si>
  <si>
    <t>Consultoria para o desenvolvimento de requisitos para plataforma de gestão de clientes</t>
  </si>
  <si>
    <t>ALG-02-0853-FEDER-004317</t>
  </si>
  <si>
    <t>ALG-02-0853-FEDER-007904</t>
  </si>
  <si>
    <t>Algarve Natural e Genuino</t>
  </si>
  <si>
    <t>ALG-02-0853-FEDER-005448</t>
  </si>
  <si>
    <t>Gestão Integrada e Comunicação Transversal</t>
  </si>
  <si>
    <t>ALG-02-0853-FEDER-004013</t>
  </si>
  <si>
    <t>Investimento</t>
  </si>
  <si>
    <t>ALG-02-0853-FEDER-002009</t>
  </si>
  <si>
    <t>QUALIFICAR PARA CRESCER</t>
  </si>
  <si>
    <t>ALG-02-0853-FEDER-004540</t>
  </si>
  <si>
    <t>CONSULTORIA PARA O DESENVOLVIMENTO DE REQUISITOS PARA APLICAÇÃO DE GESTÃO DE CLIENTES</t>
  </si>
  <si>
    <t>ALG-02-0853-FEDER-004360</t>
  </si>
  <si>
    <t>CONSULTORIA PARA A REALIZAÇÃO DE ESTUDO DE VIABILIDADE DE NOVOS INVESTIMENTOS</t>
  </si>
  <si>
    <t>ALG-02-0853-FEDER-007359</t>
  </si>
  <si>
    <t>ALG-02-0853-FEDER-004358</t>
  </si>
  <si>
    <t>CONSULTORIA PARA A REALIZAÇÃO ESTUDO DE VIABILIDADE DE  NOVOS INVESTIMENTOS</t>
  </si>
  <si>
    <t>ALG-02-0853-FEDER-004281</t>
  </si>
  <si>
    <t>ALG-02-0853-FEDER-001645</t>
  </si>
  <si>
    <t>Qualificação ItBase</t>
  </si>
  <si>
    <t>ALG-02-0853-FEDER-007093</t>
  </si>
  <si>
    <t>Implementação de Estrategia de Comunicação Organizacional Interna e Externa</t>
  </si>
  <si>
    <t>ALG-02-0853-FEDER-004521</t>
  </si>
  <si>
    <t>CONSULTORIA PARA O DESENVOLVIMENTO DE REQUISITOS PARA UMA PLATAFORMA DE GESTÃO DE CLIENTES</t>
  </si>
  <si>
    <t>ALG-02-0853-FEDER-005701</t>
  </si>
  <si>
    <t>CertifyRad</t>
  </si>
  <si>
    <t>ALG-02-0853-FEDER-003937</t>
  </si>
  <si>
    <t>Conceção de plano de marketing</t>
  </si>
  <si>
    <t>ALG-02-0853-FEDER-004397</t>
  </si>
  <si>
    <t>CONSULTORIA EM GESTÃO DE MARCA, MARKETING, ORGANIZAÇÃO E ECONOMIA DIGITAL</t>
  </si>
  <si>
    <t>ALG-02-0853-FEDER-000254</t>
  </si>
  <si>
    <t>Falésia Hotel 4**</t>
  </si>
  <si>
    <t>ALG-02-0853-FEDER-003716</t>
  </si>
  <si>
    <t>Inovação e reformulação integral das ferramentas de Gestão de Projetos</t>
  </si>
  <si>
    <t>ALG-02-0853-FEDER-005849</t>
  </si>
  <si>
    <t>ALG-02-0853-FEDER-003968</t>
  </si>
  <si>
    <t>Consultoria em Economia Digital aplicada à empresa</t>
  </si>
  <si>
    <t>ALG-02-0853-FEDER-004262</t>
  </si>
  <si>
    <t>CONSULTORIA PARA A GESTÃO DE MARKETING</t>
  </si>
  <si>
    <t>ALG-02-0853-FEDER-002873</t>
  </si>
  <si>
    <t>ALG-02-0853-FEDER-004350</t>
  </si>
  <si>
    <t>DESENVOLVIMENTO DE REQUISITOS PARA  PLATAFORMA DE GESTÃO DA RELAÇÃO COM OS CLIENTES</t>
  </si>
  <si>
    <t>ALG-02-0853-FEDER-003888</t>
  </si>
  <si>
    <t>Qualidade para a Competitividade</t>
  </si>
  <si>
    <t>ALG-02-0853-FEDER-002947</t>
  </si>
  <si>
    <t>CONSULTORIA PARA A REALIZAÇÃO DO PLANO DE NEGÓCIOS PARA EXPANSÃO DA ATIVIDADE</t>
  </si>
  <si>
    <t>ALG-02-0853-FEDER-004979</t>
  </si>
  <si>
    <t>ALG-02-0853-FEDER-000836</t>
  </si>
  <si>
    <t>Ampliação Centro Desportivo Squash de Vilamoura</t>
  </si>
  <si>
    <t>ALG-02-0853-FEDER-005159</t>
  </si>
  <si>
    <t>Consultoria para implementação de Sistema de Gestão da Qualidade</t>
  </si>
  <si>
    <t>ALG-02-0853-FEDER-006977</t>
  </si>
  <si>
    <t>Excelência é Qualidade</t>
  </si>
  <si>
    <t>ALG-02-0853-FEDER-007247</t>
  </si>
  <si>
    <t>BUILDINGCLASS NA WEB</t>
  </si>
  <si>
    <t>ALG-02-0853-FEDER-006593</t>
  </si>
  <si>
    <t>ALG-02-0853-FEDER-005205</t>
  </si>
  <si>
    <t>Auditoria ao website de comércio eletrónico</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</si>
  <si>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</si>
  <si>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</si>
  <si>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</si>
  <si>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</si>
  <si>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</si>
  <si>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</si>
  <si>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</si>
  <si>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</si>
  <si>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</si>
  <si>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NOVOBLOCO - Paredes interiores com face à vista, incorporando cortiça</t>
  </si>
  <si>
    <t>ALG-01-0247-FEDER-009818</t>
  </si>
  <si>
    <t>I&amp;D para otimização de sistemas energéticos para a reabilitação e ampliação de moradias unifamiliares isoladas (para turismo) com base nos critérios da norma Passive House</t>
  </si>
  <si>
    <t>ALG-01-0247-FEDER-003520</t>
  </si>
  <si>
    <t>ALISSA .: Projecto ALISSA ? Alimentação saudável e sustentável para peixes de aquacultura</t>
  </si>
  <si>
    <t>ALG-01-0247-FEDER-006293</t>
  </si>
  <si>
    <t>Investigação e Desenvolvimento para o uso de medidas preventivas que reduzam o risco de contaminação da fruta</t>
  </si>
  <si>
    <t>INVESTIMENTO ELEGÍVEL</t>
  </si>
  <si>
    <t>CONCELHO (sede)</t>
  </si>
  <si>
    <t>DESIGNAÇÃO DA OPERAÇÃO</t>
  </si>
  <si>
    <t>PROMOTOR</t>
  </si>
  <si>
    <t>TIPOLOGIA DE INTERVENÇÃO</t>
  </si>
  <si>
    <t>EIXO</t>
  </si>
  <si>
    <t>LISTA DE OPERAÇÕES APROVADAS</t>
  </si>
  <si>
    <t>UNIDADE: EUROS</t>
  </si>
  <si>
    <t>CÓDIGO DA OPERAÇÃO</t>
  </si>
  <si>
    <t>DATA DE INICIO</t>
  </si>
  <si>
    <t>TAXA DE COFINANCIAMENTO</t>
  </si>
  <si>
    <t>Chocorroba do Algarve</t>
  </si>
  <si>
    <t>ALG-01-0247-FEDER-004989</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</si>
  <si>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</si>
  <si>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</si>
  <si>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</si>
  <si>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</si>
  <si>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</si>
  <si>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</si>
  <si>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</si>
  <si>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</si>
  <si>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</si>
  <si>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</si>
  <si>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</si>
  <si>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</si>
  <si>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</si>
  <si>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</si>
  <si>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ANÁLISE DE BENCHMARKING E RE-ORGANIZAÇÃO DOS PROCESSOS DE GESTÃO DA ÂMAGO ? ENERGIA INTELIGENTE</t>
  </si>
  <si>
    <t>ALG-02-0853-FEDER-012471</t>
  </si>
  <si>
    <t>DESENVOLVIMENTO DE REQUISITOS PARA UMA PLATAFORMA DE GESTÃO DA RELAÇÃO COM OS CLIENTES</t>
  </si>
  <si>
    <t>Desenvolvimento de Plataforma digital e sistema de Gestão da Qualidade</t>
  </si>
  <si>
    <t>ALG-02-0853-FEDER-006209</t>
  </si>
  <si>
    <t>Vantagem competitiva para o mercado internacional: Certificação IFS FOOD</t>
  </si>
  <si>
    <t>ALG-02-0853-FEDER-012364</t>
  </si>
  <si>
    <t>SERVIÇOS CONSULTORIA NA ÁREA DE PROSPEÇÃO DE MERCADO</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</si>
  <si>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</si>
  <si>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</si>
  <si>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</si>
  <si>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</si>
  <si>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</si>
  <si>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</si>
  <si>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</si>
  <si>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</si>
  <si>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</si>
  <si>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M5SAR .: MOBILE FIVE SENSES AUGMENTED REALITY SYSTEM FOR MUSEUMS</t>
  </si>
  <si>
    <t>ALG-01-0247-FEDER-003322</t>
  </si>
  <si>
    <t>QB-Embalagem Inteligente</t>
  </si>
  <si>
    <t>ALG-01-0247-FEDER-017047</t>
  </si>
  <si>
    <t>Investigação aplicada à produção de cerveja com base em produtos tradiocionais</t>
  </si>
  <si>
    <t>ALG-01-0247-FEDER-017012</t>
  </si>
  <si>
    <t>CHOOSE OUR FOOD</t>
  </si>
  <si>
    <t>ALG-02-0853-FEDER-014722</t>
  </si>
  <si>
    <t>GS - Evolução organizacional e internacionalização</t>
  </si>
  <si>
    <t>ALG-02-0853-FEDER-008849</t>
  </si>
  <si>
    <t>Golf Checkin - Qualificar para internacionalizar</t>
  </si>
  <si>
    <t>ALG-02-0853-FEDER-009156</t>
  </si>
  <si>
    <t>Comunicações e Serviços de Suporte</t>
  </si>
  <si>
    <t>ALG-02-0853-FEDER-013461</t>
  </si>
  <si>
    <t>QB Franchising</t>
  </si>
  <si>
    <t>ALG-02-0853-FEDER-013392</t>
  </si>
  <si>
    <t>Bike Tours Portugal - Capacity Building for Growth</t>
  </si>
  <si>
    <t>ALG-02-0853-FEDER-014513</t>
  </si>
  <si>
    <t>Internacionalização do destino turístico Algarve em Espanha</t>
  </si>
  <si>
    <t>ALG-02-0752-FEDER-010869</t>
  </si>
  <si>
    <t>ALGARVE STORE &amp; BUSINESS ONLINE</t>
  </si>
  <si>
    <t>ALG-02-0752-FEDER-011563</t>
  </si>
  <si>
    <t>Turismo em Zonas de Baixa Densidade [Baixo Guadiana]</t>
  </si>
  <si>
    <t>ALG-02-0752-FEDER-014937</t>
  </si>
  <si>
    <t>INTERNACIONALIZAR+ ALGARVE | Valorização dos Recursos da Região do Algarve | Territórios de Baixa Densidade</t>
  </si>
  <si>
    <t>ALG-02-0752-FEDER-015143</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</si>
  <si>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</si>
  <si>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</si>
  <si>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</si>
  <si>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</si>
  <si>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</si>
  <si>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</si>
  <si>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</si>
  <si>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</si>
  <si>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VALE INTERNACIONALIZAÇÃO - JPW ENGENHARIA</t>
  </si>
  <si>
    <t>ALG-02-0752-FEDER-017112</t>
  </si>
  <si>
    <t>Consultoria para a prospeção de clientes nos mercados europeus</t>
  </si>
  <si>
    <t>ALG-02-0752-FEDER-017186</t>
  </si>
  <si>
    <t>Marcela Propriedades - Rumo a novos mercados</t>
  </si>
  <si>
    <t>ALG-02-0752-FEDER-017214</t>
  </si>
  <si>
    <t>Expansão internacional da Cruz dos Caliços</t>
  </si>
  <si>
    <t>ALG-02-0752-FEDER-012423</t>
  </si>
  <si>
    <t>Golf Checkin - Rota para a Internacionalização</t>
  </si>
  <si>
    <t>ALG-02-0752-FEDER-009157</t>
  </si>
  <si>
    <t>Plano de Internacionalização da SDI - Soluções de Imagem e Publicidade</t>
  </si>
  <si>
    <t>ALG-02-0752-FEDER-011969</t>
  </si>
  <si>
    <t>ALG-02-0752-FEDER-013095</t>
  </si>
  <si>
    <t>TRU INTELLIGENCE FOR SMART RESTAURANTS AND HOTELS</t>
  </si>
  <si>
    <t>ALG-02-0752-FEDER-013486</t>
  </si>
  <si>
    <t>Bike Tours Portugal - World TOUR</t>
  </si>
  <si>
    <t>ALG-02-0752-FEDER-013633</t>
  </si>
  <si>
    <t>INTERNACIONALIZAÇÃO DA FOUR GOLD WINDS RESORTS ? Martinhal Beach Resort &amp; Hotel</t>
  </si>
  <si>
    <t>ALG-02-0752-FEDER-013794</t>
  </si>
  <si>
    <t>Passeios de longa duração em catamarã no Algarve</t>
  </si>
  <si>
    <t>ALG-02-0853-FEDER-014751</t>
  </si>
  <si>
    <t>UTR Quinta do Marco</t>
  </si>
  <si>
    <t>ALG-02-0853-FEDER-014646</t>
  </si>
  <si>
    <t>Criação do Suítes Hotel Monte Gordo 4 estrelas</t>
  </si>
  <si>
    <t>ALG-02-0853-FEDER-014822</t>
  </si>
  <si>
    <t>PLAZA INNOVATION</t>
  </si>
  <si>
    <t>ALG-02-0853-FEDER-015165</t>
  </si>
  <si>
    <t>Sotecnisol 2020</t>
  </si>
  <si>
    <t>ALG-02-0853-FEDER-017260</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</si>
  <si>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</si>
  <si>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</si>
  <si>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</si>
  <si>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</si>
  <si>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</si>
  <si>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</si>
  <si>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</si>
  <si>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</si>
  <si>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</si>
  <si>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</si>
  <si>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Turismo de Portugal, IP</t>
  </si>
  <si>
    <t>Assistência Técnica 2015/2016 – PO Algarve - TP, I.P.</t>
  </si>
  <si>
    <t>ALG-09-6177-FEDER-000001</t>
  </si>
  <si>
    <t>Assegurar o exercicio das competências de gestão delegadas pela Autoriade de Gestão no TP, no âmbito do PO CRESC ALGARVE 2020</t>
  </si>
  <si>
    <t>Lisboa</t>
  </si>
  <si>
    <t>ALG-06-2015-04</t>
  </si>
  <si>
    <t>ALG-77-2015-10</t>
  </si>
  <si>
    <t>ALG-09-6177-FEDER-000003</t>
  </si>
  <si>
    <t>ALG-09-6177-FEDER-000004</t>
  </si>
  <si>
    <t>ALG-09-6177-FEDER-000005</t>
  </si>
  <si>
    <t>ANI - Agência Nacional de Inovação, S.A</t>
  </si>
  <si>
    <t>IAPMEI - Instituto de Apoio às Pequenas e Médias Empresas e ao Investimento</t>
  </si>
  <si>
    <t>ANI - Assistência Técnica - 2015/2016</t>
  </si>
  <si>
    <t>IAPMEI - Assistência Técnica - 2015/2016</t>
  </si>
  <si>
    <t>AICEP - Assistência Técnica - 2015/2016</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</si>
  <si>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</si>
  <si>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</si>
  <si>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</si>
  <si>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</si>
  <si>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</si>
  <si>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IEFP - Instituto do Emprego e Formação Profissional, IP</t>
  </si>
  <si>
    <t>IEFP - Vida Ativa para Desempregados - 2015/2016</t>
  </si>
  <si>
    <t>ALG-05-3524-FSE-000001</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</si>
  <si>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</si>
  <si>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Algarve</t>
  </si>
  <si>
    <t>ALG-24-2015-05</t>
  </si>
  <si>
    <t>Eixo 5 (Algarve)</t>
  </si>
  <si>
    <t>DATA DE    FIM</t>
  </si>
  <si>
    <t xml:space="preserve"> RESUMO DA    OPERAÇÃO</t>
  </si>
  <si>
    <t>Estudo reológico da conservação do bolo rei de batata doce</t>
  </si>
  <si>
    <t>ALG-01-0247-FEDER-017004</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</si>
  <si>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</si>
  <si>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</si>
  <si>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</si>
  <si>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</si>
  <si>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TT 2.0. Projeto de Aceleração dos Processos de Transferência de Tecnologia e Conhecimento para o Mercado</t>
  </si>
  <si>
    <t>ALGARVE CRIATECH 2017 - Programa de Aceleração para a Criação de Empresas de Base Tecnológica</t>
  </si>
  <si>
    <t>ALG-02-0651-FEDER-017324</t>
  </si>
  <si>
    <t>Criação e capacitação da GOLDEN TEAM CLINIC</t>
  </si>
  <si>
    <t>ALG-02-0651-FEDER-008780</t>
  </si>
  <si>
    <t>Desenvolvimento de Atividades de Pesca Desportiva e Passeios Turísticos</t>
  </si>
  <si>
    <t>ALG-02-0651-FEDER-014572</t>
  </si>
  <si>
    <t>ALG-02-0752-FEDER-014023</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</si>
  <si>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</si>
  <si>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</si>
  <si>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</si>
  <si>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</si>
  <si>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</si>
  <si>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</si>
  <si>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</si>
  <si>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</si>
  <si>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</si>
  <si>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</si>
  <si>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</si>
  <si>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</si>
  <si>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</si>
  <si>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</si>
  <si>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</si>
  <si>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IEFP - Apoios à Contratação de Adultos - 2014/2015</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</si>
  <si>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</si>
  <si>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</si>
  <si>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IEFP - Estágios para Adultos - 2014/2016</t>
  </si>
  <si>
    <t>OT 4</t>
  </si>
  <si>
    <t>PI 4.5</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</si>
  <si>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</si>
  <si>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</si>
  <si>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</si>
  <si>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</si>
  <si>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</si>
  <si>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</si>
  <si>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</si>
  <si>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</si>
  <si>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</si>
  <si>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</si>
  <si>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MAR4PAIN .: Novo analgésico para tratamento da dor crónica com origem no mar português</t>
  </si>
  <si>
    <t>ALG-01-0247-FEDER-011079</t>
  </si>
  <si>
    <t>INOVA ALGARVE 2020 | Programa de Estímulo para o desenvolvimento de Actividades de Inovação nas PME no Algarve</t>
  </si>
  <si>
    <t>ALG-02-0853-FEDER-017320</t>
  </si>
  <si>
    <t>Desenvolvimento Tecnologico da Hotelaria no Algarve</t>
  </si>
  <si>
    <t>ALG-02-0853-FEDER-017326</t>
  </si>
  <si>
    <t>PP - People and Performance</t>
  </si>
  <si>
    <t>Consultoria para o plano estratégico de internacionalização da Adepto das letras, Lda.</t>
  </si>
  <si>
    <t>ALG-02-0752-FEDER-018817</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</si>
  <si>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</si>
  <si>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</si>
  <si>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</si>
  <si>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</si>
  <si>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</si>
  <si>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</si>
  <si>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</si>
  <si>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</si>
  <si>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</si>
  <si>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</si>
  <si>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</si>
  <si>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</si>
  <si>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</si>
  <si>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</si>
  <si>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</si>
  <si>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</si>
  <si>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</si>
  <si>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</si>
  <si>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</si>
  <si>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</si>
  <si>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Plano de ação para a internacionalização da empresa ?DECORVIDRO ? INDÚSTRIA E TRANSFORMAÇÃO DE VIDRO?</t>
  </si>
  <si>
    <t>ALG-02-0752-FEDER-018072</t>
  </si>
  <si>
    <t>Plano Estratégico de Internacionalização _ YUCCIE UNDERWEAR</t>
  </si>
  <si>
    <t>ALG-02-0752-FEDER-018237</t>
  </si>
  <si>
    <t>PLANO ESTRATÉGICO PARA A INTERNACIONALIZAÇÃO DA VARANDAS MOURAS</t>
  </si>
  <si>
    <t>ALG-02-0752-FEDER-018335</t>
  </si>
  <si>
    <t>Consultoria para a aplicação de um novo modelo empresarial ? Desenvolvimento da estratégia de internacionalização.</t>
  </si>
  <si>
    <t>ALG-02-0752-FEDER-018491</t>
  </si>
  <si>
    <t>Desenvolvimento de plano estratégico de internacionalização da Vanguard Bubble Impressão, Marketing e Publicidade Lda</t>
  </si>
  <si>
    <t>ALG-02-0752-FEDER-018698</t>
  </si>
  <si>
    <t>Consultoria para a internacionalização da Teknalize</t>
  </si>
  <si>
    <t>ALG-02-0752-FEDER-018792</t>
  </si>
  <si>
    <t>VALE INTERNACIONALIZAÇÃO - 3º Quadrante - Prospeção e Presença em Mercados Internacionais</t>
  </si>
  <si>
    <t>ALG-02-0752-FEDER-018809</t>
  </si>
  <si>
    <t>Consultoria para a internacionalização</t>
  </si>
  <si>
    <t>ALG-02-0752-FEDER-018955</t>
  </si>
  <si>
    <t>PLANO ESTRATÉGICO PARA A INTERNACIONALIZAÇÃO DA NAPIERRE &amp; BANDARRA, LDA</t>
  </si>
  <si>
    <t>ALG-02-0752-FEDER-018969</t>
  </si>
  <si>
    <t>Plano Estratégico de Internacionalização ? APFSC - Associação dos Produtores Florestais da Serra do Caldeirão.</t>
  </si>
  <si>
    <t>ALG-02-0752-FEDER-019139</t>
  </si>
  <si>
    <t>PLANO DE PROMOÇÃO DE PLANTAS MEDITERRÂNICAS NO MERCADO EUROPEU</t>
  </si>
  <si>
    <t>ALG-02-0752-FEDER-013808</t>
  </si>
  <si>
    <t>Business Beyond Borders 2.0</t>
  </si>
  <si>
    <t>Direcção-Geral de Reinserção e Serviços Prisionais</t>
  </si>
  <si>
    <t>Instrumentos específicos de proteção das vítimas - Sistema de vigilância eletrónica</t>
  </si>
  <si>
    <t xml:space="preserve"> Combate à violência de género/doméstica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</si>
  <si>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</si>
  <si>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</si>
  <si>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</si>
  <si>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</si>
  <si>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</si>
  <si>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</si>
  <si>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</si>
  <si>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</si>
  <si>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</si>
  <si>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</si>
  <si>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</si>
  <si>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</si>
  <si>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</si>
  <si>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</si>
  <si>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</si>
  <si>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</si>
  <si>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</si>
  <si>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</si>
  <si>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</si>
  <si>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</si>
  <si>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</si>
  <si>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</si>
  <si>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</si>
  <si>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</si>
  <si>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</si>
  <si>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</si>
  <si>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</si>
  <si>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</si>
  <si>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</si>
  <si>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</si>
  <si>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</si>
  <si>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</si>
  <si>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</si>
  <si>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</si>
  <si>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</si>
  <si>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</si>
  <si>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</si>
  <si>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</si>
  <si>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</si>
  <si>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</si>
  <si>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</si>
  <si>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</si>
  <si>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</si>
  <si>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</si>
  <si>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</si>
  <si>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</si>
  <si>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</si>
  <si>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</si>
  <si>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</si>
  <si>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</si>
  <si>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</si>
  <si>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</si>
  <si>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</si>
  <si>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</si>
  <si>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</si>
  <si>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</si>
  <si>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</si>
  <si>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</si>
  <si>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</si>
  <si>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</si>
  <si>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</si>
  <si>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</si>
  <si>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</si>
  <si>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</si>
  <si>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</si>
  <si>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</si>
  <si>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</si>
  <si>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</si>
  <si>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</si>
  <si>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</si>
  <si>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</si>
  <si>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</si>
  <si>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</si>
  <si>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</si>
  <si>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</si>
  <si>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</si>
  <si>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</si>
  <si>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</si>
  <si>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</si>
  <si>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</si>
  <si>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</si>
  <si>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</si>
  <si>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</si>
  <si>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</si>
  <si>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</si>
  <si>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</si>
  <si>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</si>
  <si>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</si>
  <si>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</si>
  <si>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</si>
  <si>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</si>
  <si>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</si>
  <si>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</si>
  <si>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</si>
  <si>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</si>
  <si>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</si>
  <si>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</si>
  <si>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</si>
  <si>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</si>
  <si>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</si>
  <si>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</si>
  <si>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</si>
  <si>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</si>
  <si>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</si>
  <si>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</si>
  <si>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</si>
  <si>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</si>
  <si>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</si>
  <si>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</si>
  <si>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</si>
  <si>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</si>
  <si>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</si>
  <si>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</si>
  <si>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</si>
  <si>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</si>
  <si>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</si>
  <si>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LISTA DE PLANOS/ ESTRATÉGIAS APROVADAS</t>
  </si>
  <si>
    <t>PAIS/ PO</t>
  </si>
  <si>
    <t>PT
ALGARVE 2020</t>
  </si>
  <si>
    <t>Projeto ALGARVE + EMPREENDEDOR</t>
  </si>
  <si>
    <t>ALG-02-0651-FEDER-017323</t>
  </si>
  <si>
    <t>CRIA START +  Projeto de Fomento e Apoio ao Empreendedorismo e à Criação de Novas Empresas Inovadoras</t>
  </si>
  <si>
    <t>ALG-02-0651-FEDER-017321</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</si>
  <si>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</si>
  <si>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</si>
  <si>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</si>
  <si>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</si>
  <si>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</si>
  <si>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</si>
  <si>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Monchique 2020</t>
  </si>
  <si>
    <t>ALG-02-0853-FEDER-019150</t>
  </si>
  <si>
    <t>Apolónia 2018: Loja online e sistema de gestão da cadeia de abastecimento</t>
  </si>
  <si>
    <t>ALG-02-0853-FEDER-019159</t>
  </si>
  <si>
    <t>GIOLATO 2020 - ALIMENTAÇÃO COM INOVAÇÃO</t>
  </si>
  <si>
    <t>ALG-02-0853-FEDER-019576</t>
  </si>
  <si>
    <t>CREATOUR .:</t>
  </si>
  <si>
    <t>PI 1.1</t>
  </si>
  <si>
    <t>Coimbra</t>
  </si>
  <si>
    <t>RETIOT .:</t>
  </si>
  <si>
    <t>ALG-37-2015-07</t>
  </si>
  <si>
    <t>Comissão para a Cidadania e a Igualdade de Género</t>
  </si>
  <si>
    <t>Sistema de proteção por teleassistência a vítimas de violência doméstica</t>
  </si>
  <si>
    <t>ALG-06-4437-FSE-000002</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</si>
  <si>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</si>
  <si>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</si>
  <si>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</si>
  <si>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</si>
  <si>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</si>
  <si>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</si>
  <si>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</si>
  <si>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</si>
  <si>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</si>
  <si>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</si>
  <si>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</si>
  <si>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SPOOLs .: SPOOLs - Sustainable POOLs</t>
  </si>
  <si>
    <t>ALG-01-0247-FEDER-017718</t>
  </si>
  <si>
    <t>Atividades de I&amp;D Empresarial</t>
  </si>
  <si>
    <t>ALGARVE RIDERS - expansão de mercado</t>
  </si>
  <si>
    <t>ALG-02-0651-FEDER-019397</t>
  </si>
  <si>
    <t>SEAQUEST - Novos percursos no Mar</t>
  </si>
  <si>
    <t>ALG-02-0651-FEDER-018153</t>
  </si>
  <si>
    <t>Oferta  de Turismo Náutco na Costa Algarvia</t>
  </si>
  <si>
    <t>ALG-02-0651-FEDER-018167</t>
  </si>
  <si>
    <t>Projeto de Internacionalização da Agro-On</t>
  </si>
  <si>
    <t>ALG-02-0752-FEDER-021726</t>
  </si>
  <si>
    <t>BUBBLE 2020 - Desenvolvimento de estratégia de internacionalização</t>
  </si>
  <si>
    <t>ALG-02-0752-FEDER-020405</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</si>
  <si>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</si>
  <si>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</si>
  <si>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</si>
  <si>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</si>
  <si>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</si>
  <si>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</si>
  <si>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</si>
  <si>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Internacionalização da Portiate Charter</t>
  </si>
  <si>
    <t>ALG-02-0752-FEDER-020769</t>
  </si>
  <si>
    <t>ECO NATURE ALJEZUR - Internacionalização</t>
  </si>
  <si>
    <t>ALG-02-0752-FEDER-020867</t>
  </si>
  <si>
    <t>ANIMARIS GLOBAL</t>
  </si>
  <si>
    <t>ALG-02-0752-FEDER-020397</t>
  </si>
  <si>
    <t>Luxury Portugal</t>
  </si>
  <si>
    <t>ALG-02-0752-FEDER-020339</t>
  </si>
  <si>
    <t>Concept Export</t>
  </si>
  <si>
    <t>ALG-02-0752-FEDER-020607</t>
  </si>
  <si>
    <t>CITRUSPLANTS 2020 INTERNACIONALIZAÇÃO</t>
  </si>
  <si>
    <t>ALG-02-0752-FEDER-021581</t>
  </si>
  <si>
    <t>Details Hotels &amp; Resorts</t>
  </si>
  <si>
    <t>ALG-02-0752-FEDER-021662</t>
  </si>
  <si>
    <t>Internacionalização da Sun House Management, S.A. - ALFAMAR BEACH &amp; SPORT RESORT e SUITE HOTEL MONTE GORDO</t>
  </si>
  <si>
    <t>ALG-02-0752-FEDER-021668</t>
  </si>
  <si>
    <t>Requalificação da Turiscampo, com novas atividades, numa clara aposta na diminuição da sazonalidade</t>
  </si>
  <si>
    <t>ALG-02-0853-FEDER-018574</t>
  </si>
  <si>
    <t>QdP: Aumento da capacidade de oferta, desenvolvimento de novos produtos e acesso a novos mercados</t>
  </si>
  <si>
    <t>ALG-02-0853-FEDER-017424</t>
  </si>
  <si>
    <t>Reposicionamento do Memmo Baleeira Design Hotel</t>
  </si>
  <si>
    <t>ALG-02-0853-FEDER-017496</t>
  </si>
  <si>
    <t>Unidade de Turismo no Espaço Rural em Aljezur - Hortas do Rio</t>
  </si>
  <si>
    <t>ALG-02-0853-FEDER-018164</t>
  </si>
  <si>
    <t>Santa Eulália Suite Hotel Apartamento &amp; SPA: Um novo conceito e um upscale do seu posicionamento</t>
  </si>
  <si>
    <t>ALG-02-0853-FEDER-019137</t>
  </si>
  <si>
    <t>Inovação da Portiate Charter</t>
  </si>
  <si>
    <t>ALG-02-0853-FEDER-019221</t>
  </si>
  <si>
    <t xml:space="preserve">CONCELHO </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</si>
  <si>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</si>
  <si>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</si>
  <si>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</si>
  <si>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</si>
  <si>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</si>
  <si>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</si>
  <si>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</si>
  <si>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</si>
  <si>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</si>
  <si>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</si>
  <si>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</si>
  <si>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</si>
  <si>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</si>
  <si>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</si>
  <si>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</si>
  <si>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</si>
  <si>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</si>
  <si>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</si>
  <si>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</si>
  <si>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</si>
  <si>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</si>
  <si>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</si>
  <si>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</si>
  <si>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</si>
  <si>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</si>
  <si>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</si>
  <si>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</si>
  <si>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</si>
  <si>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</si>
  <si>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</si>
  <si>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</si>
  <si>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</si>
  <si>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</si>
  <si>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</si>
  <si>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</si>
  <si>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</si>
  <si>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</si>
  <si>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</si>
  <si>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</si>
  <si>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</si>
  <si>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</si>
  <si>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</si>
  <si>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</si>
  <si>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</si>
  <si>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</si>
  <si>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</si>
  <si>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</si>
  <si>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</si>
  <si>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</si>
  <si>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</si>
  <si>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</si>
  <si>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</si>
  <si>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</si>
  <si>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</si>
  <si>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</si>
  <si>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</si>
  <si>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</si>
  <si>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</si>
  <si>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</si>
  <si>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Internacionalizção das PME</t>
  </si>
  <si>
    <t>Qualificação e Inovação das PME</t>
  </si>
  <si>
    <t>ALG-66-2016-06</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</si>
  <si>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</si>
  <si>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</si>
  <si>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</si>
  <si>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</si>
  <si>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</si>
  <si>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</si>
  <si>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</si>
  <si>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</si>
  <si>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</si>
  <si>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</si>
  <si>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</si>
  <si>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</si>
  <si>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</si>
  <si>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</si>
  <si>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</si>
  <si>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</si>
  <si>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</si>
  <si>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</si>
  <si>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</si>
  <si>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</si>
  <si>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</si>
  <si>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</si>
  <si>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</si>
  <si>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</si>
  <si>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</si>
  <si>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</si>
  <si>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</si>
  <si>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</si>
  <si>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</si>
  <si>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</si>
  <si>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</si>
  <si>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</si>
  <si>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</si>
  <si>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</si>
  <si>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Alcoutim, Aljezur, Loulé, Monchique, S. Brás de Alportel, Silves e Tavira</t>
  </si>
  <si>
    <t>AWS | Inovação empresarial | Produtiva</t>
  </si>
  <si>
    <t>ALG-02-0853-FEDER-018816</t>
  </si>
  <si>
    <t>Bikesul keep on going - bike tours</t>
  </si>
  <si>
    <t>Algarve Riders ? expansão de mercado - Portimão</t>
  </si>
  <si>
    <t>Remodelação e Reequipamento do Hotel Navegadores</t>
  </si>
  <si>
    <t>PASSEIOS EM CATAMARAN DE LUXO À VELA NA MARINA DE ALBUFEIRA</t>
  </si>
  <si>
    <t>Alteração global ? FLOR DA ROCHA</t>
  </si>
  <si>
    <t>ALG-02-0853-FEDER-022689</t>
  </si>
  <si>
    <t>ALG-02-0853-FEDER-022795</t>
  </si>
  <si>
    <t>ALG-02-0853-FEDER-022710</t>
  </si>
  <si>
    <t>ALG-02-0853-FEDER-022597</t>
  </si>
  <si>
    <t>ALG-02-0853-FEDER-022826</t>
  </si>
  <si>
    <t>Staroteis 2020</t>
  </si>
  <si>
    <t>ANIMARIS 2020 - QUALIFICAÇÃO</t>
  </si>
  <si>
    <t>Qualificar a oferta para a internacionalização</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</si>
  <si>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</si>
  <si>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</si>
  <si>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</si>
  <si>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</si>
  <si>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</si>
  <si>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</si>
  <si>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</si>
  <si>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</si>
  <si>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</si>
  <si>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</si>
  <si>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</si>
  <si>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</si>
  <si>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</si>
  <si>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</si>
  <si>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</si>
  <si>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</si>
  <si>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</si>
  <si>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</si>
  <si>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</si>
  <si>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</si>
  <si>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</si>
  <si>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</si>
  <si>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</si>
  <si>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</si>
  <si>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</si>
  <si>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</si>
  <si>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</si>
  <si>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</si>
  <si>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</si>
  <si>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</si>
  <si>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</si>
  <si>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</si>
  <si>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</si>
  <si>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</si>
  <si>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</si>
  <si>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</si>
  <si>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</si>
  <si>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</si>
  <si>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</si>
  <si>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</si>
  <si>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</si>
  <si>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</si>
  <si>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</si>
  <si>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</si>
  <si>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</si>
  <si>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</si>
  <si>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</si>
  <si>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</si>
  <si>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</si>
  <si>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</si>
  <si>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</si>
  <si>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</si>
  <si>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</si>
  <si>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</si>
  <si>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</si>
  <si>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</si>
  <si>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</si>
  <si>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</si>
  <si>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</si>
  <si>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</si>
  <si>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</si>
  <si>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</si>
  <si>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</si>
  <si>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</si>
  <si>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</si>
  <si>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</si>
  <si>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</si>
  <si>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</si>
  <si>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</si>
  <si>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</si>
  <si>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</si>
  <si>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</si>
  <si>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</si>
  <si>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</si>
  <si>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</si>
  <si>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</si>
  <si>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</si>
  <si>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</si>
  <si>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</si>
  <si>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</si>
  <si>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</si>
  <si>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</si>
  <si>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</si>
  <si>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</si>
  <si>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</si>
  <si>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</si>
  <si>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</si>
  <si>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</si>
  <si>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</si>
  <si>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</si>
  <si>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</si>
  <si>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</si>
  <si>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</si>
  <si>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</si>
  <si>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</si>
  <si>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</si>
  <si>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</si>
  <si>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</si>
  <si>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</si>
  <si>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</si>
  <si>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</si>
  <si>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</si>
  <si>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</si>
  <si>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</si>
  <si>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</si>
  <si>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</si>
  <si>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</si>
  <si>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</si>
  <si>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</si>
  <si>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</si>
  <si>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</si>
  <si>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</si>
  <si>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</si>
  <si>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</si>
  <si>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</si>
  <si>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</si>
  <si>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</si>
  <si>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</si>
  <si>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</si>
  <si>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</si>
  <si>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</si>
  <si>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</si>
  <si>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</si>
  <si>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</si>
  <si>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</si>
  <si>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</si>
  <si>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</si>
  <si>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Município de Lagoa</t>
  </si>
  <si>
    <t>Freguesia de Algoz e Tunes</t>
  </si>
  <si>
    <t xml:space="preserve">Freguesia de Quelfes </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</si>
  <si>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</si>
  <si>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</si>
  <si>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</si>
  <si>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</si>
  <si>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</si>
  <si>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</si>
  <si>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</si>
  <si>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</si>
  <si>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</si>
  <si>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</si>
  <si>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</si>
  <si>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</si>
  <si>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</si>
  <si>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</si>
  <si>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</si>
  <si>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</si>
  <si>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</si>
  <si>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</si>
  <si>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</si>
  <si>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</si>
  <si>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</si>
  <si>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</si>
  <si>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</si>
  <si>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</si>
  <si>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</si>
  <si>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</si>
  <si>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</si>
  <si>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</si>
  <si>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</si>
  <si>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</si>
  <si>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</si>
  <si>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</si>
  <si>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</si>
  <si>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</si>
  <si>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</si>
  <si>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</si>
  <si>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Museu Zer0 / Centro de Arte Digital</t>
  </si>
  <si>
    <t>Animação Urbana</t>
  </si>
  <si>
    <t>ALG-04-2316-FEDER-000009</t>
  </si>
  <si>
    <t>ALG-04-2316-FEDER-000010</t>
  </si>
  <si>
    <t>Recuperação da Olaria do Xavier</t>
  </si>
  <si>
    <t>ALG-04-2114-FEDER-000006</t>
  </si>
  <si>
    <t>Cultura, Arte, Património- Territórios Ativos</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</si>
  <si>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</si>
  <si>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</si>
  <si>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</si>
  <si>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</si>
  <si>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</si>
  <si>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</si>
  <si>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</si>
  <si>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</si>
  <si>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Olhão e Vila Real de Santo António</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</si>
  <si>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</si>
  <si>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</si>
  <si>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</si>
  <si>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A candidatura contempla um programa comum concebido em torno de 5 iniciativas culturais focadas na valorização e promoção dos patrimónios histórico e natural de ambos os concelhos. Pretende-se atrair mais visitantes e turistas para áreas de grande potencial turístico, com vista a corresponder às expetativas de todos os que nos visitam, surpreendendo-os, e incentivando-os a regressar para visitas mais demoradas aos nossos 2 concelhos</t>
  </si>
  <si>
    <t>Faro e Lagoa</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</si>
  <si>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</si>
  <si>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</si>
  <si>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</si>
  <si>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</si>
  <si>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</si>
  <si>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</si>
  <si>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</si>
  <si>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</si>
  <si>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</si>
  <si>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</si>
  <si>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</si>
  <si>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Os Cursos de Especialização Tecnológica (CET), são cursos pós-secundários, não superiores, que conferem uma qualificação profissional de nível 5 do quadro nacional de qualificações, e são regulados pelo Decreto-Lei n.º 88/2006, de 23 de maio</t>
  </si>
  <si>
    <t>ALG-06-4233-FSE-000001</t>
  </si>
  <si>
    <t>ALG-33-2017-02</t>
  </si>
  <si>
    <t>Programa Escolhas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</si>
  <si>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</si>
  <si>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</si>
  <si>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</si>
  <si>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</si>
  <si>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</si>
  <si>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</si>
  <si>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</si>
  <si>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</si>
  <si>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</si>
  <si>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</si>
  <si>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</si>
  <si>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</si>
  <si>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</si>
  <si>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</si>
  <si>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Nomad Glamour - Parque do Rio - Instalação de ASA</t>
  </si>
  <si>
    <t>ALG-02-0651-FEDER-023827</t>
  </si>
  <si>
    <t>Plano Estratégico de Internacionalização ? LUIS FILIPE NEVES UNIPESSOAL, LDA</t>
  </si>
  <si>
    <t>ALG-02-0752-FEDER-018244</t>
  </si>
  <si>
    <t>Projeto de Internacionalização da GRAVIDADE</t>
  </si>
  <si>
    <t>ALG-02-0752-FEDER-020444</t>
  </si>
  <si>
    <t>Alcoutim</t>
  </si>
  <si>
    <t>FOODGO 2020 - PROMOÇÃO NO MERCADO INTERNACIONAL</t>
  </si>
  <si>
    <t>ALG-02-0752-FEDER-020783</t>
  </si>
  <si>
    <t>Projeto de internacionalização da Frutas Tereso</t>
  </si>
  <si>
    <t>ALG-02-0752-FEDER-021145</t>
  </si>
  <si>
    <t>International Emotions</t>
  </si>
  <si>
    <t>ALG-02-0752-FEDER-021769</t>
  </si>
  <si>
    <t>ALG-05-3560-FSE-020444</t>
  </si>
  <si>
    <t>SMonitor Technologies Branding</t>
  </si>
  <si>
    <t>ALG-02-0651-FEDER-026364</t>
  </si>
  <si>
    <t>A La Turca Lda</t>
  </si>
  <si>
    <t>Criatividade em Toalhas de Praia</t>
  </si>
  <si>
    <t>ALG-02-0651-FEDER-026815</t>
  </si>
  <si>
    <t>SONEL: Captação de novos clientes nos mercados internacionais</t>
  </si>
  <si>
    <t>LARANJA GLOBAL - CAPTAÇÃO DE NOVOS CLIENTES EM NOVOS SEGMENTOS NO MERCADO INTERNACIONAL</t>
  </si>
  <si>
    <t>CACIAL 2020 - VALORIZAÇÃO DOS CITRINOS DO ALGARVE NO MERCADO INTERNACIONAL</t>
  </si>
  <si>
    <t>Internacionalização daNAUTIBER para novos mercados africanos</t>
  </si>
  <si>
    <t>Internacionalização da Activbookings - Unic experiences all over the world</t>
  </si>
  <si>
    <t>Dengun Export</t>
  </si>
  <si>
    <t>On Travel Solutions - Internacioanalização</t>
  </si>
  <si>
    <t>SKY2020 - NOVAS OPORTUNIDADES E NOVOS CLIENTES NO MERCADO EUROPEU</t>
  </si>
  <si>
    <t>OMNIBEES EXPORT</t>
  </si>
  <si>
    <t>SPIC - Beyond Borders</t>
  </si>
  <si>
    <t>Diversificação da Oferta Turistica da Vila Verde</t>
  </si>
  <si>
    <t>LLW@WorldWide ? Upgrade into the Global Health &amp; Wellbeing Market</t>
  </si>
  <si>
    <t>Internacionalização da Absolute Bliss</t>
  </si>
  <si>
    <t>PLAZA GLOBAL</t>
  </si>
  <si>
    <t>O projeto da SONEL ALGARVE visa a promoção internacional e captação de novos segmentos turísticos para o novo Hotel Lagos Avenida, com uma estratégia direcionada para os mercados externos da Alemanha, Reino Unido e Espanha.</t>
  </si>
  <si>
    <t>O projeto da LARANJATOURS visa o desenvolvimento de uma estratégia de internacionalização para captação de novos clientes em novos segmentos de mercado nos principais mercados emissores do centro e norte da Europa.</t>
  </si>
  <si>
    <t>O projeto da CACIAL tem como objetivo captar novos clientes para o comércio de citrinos nos mercados internacionais no centro e norte da Europa.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</si>
  <si>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</si>
  <si>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de internacionalização da ACTIVBOOKINGS visa a realização de ações de prospeção e promoção internacional direcionada para os mercados de Espanha, França, Reino Unido, Holanda e Alemanha.</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</si>
  <si>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</si>
  <si>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</si>
  <si>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A SKYIMAGE pretende posicionar-se a nível internacional desenvolvendo uma estratégia de prospeção direta nos mercados externos com maior potencial na atual conjuntura económica.</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</si>
  <si>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</si>
  <si>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</si>
  <si>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</si>
  <si>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</si>
  <si>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</si>
  <si>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Com o presente projeto a ROCHALGARVE pretende consolidar o processo de internacionalização e alargar e diversificar os mercados de procura do empreendimento Vitor?s Plaza.</t>
  </si>
  <si>
    <t>ALG-02-0752-FEDER-024633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</si>
  <si>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</si>
  <si>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</si>
  <si>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</si>
  <si>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</si>
  <si>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</si>
  <si>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</si>
  <si>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</si>
  <si>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</si>
  <si>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</si>
  <si>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</si>
  <si>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</si>
  <si>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</si>
  <si>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ALG-02-0752-FEDER-025971</t>
  </si>
  <si>
    <t>ALG-02-0853-FEDER-023364</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</si>
  <si>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</si>
  <si>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</si>
  <si>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</si>
  <si>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ALG-05-3560-FSE-025971</t>
  </si>
  <si>
    <t>Instalação de laboratório inovador e exportador com oferta completa, numa solução integrada, na indústria das próteses dentárias e de ortodontia tradicional e digital</t>
  </si>
  <si>
    <t>ALG-02-0651-FEDER-023719</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</si>
  <si>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</si>
  <si>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</si>
  <si>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</si>
  <si>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</si>
  <si>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</si>
  <si>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</si>
  <si>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</si>
  <si>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</si>
  <si>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</si>
  <si>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</si>
  <si>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</si>
  <si>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</si>
  <si>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Projeto Museu da Paisagem / Vila do Bispo Go</t>
  </si>
  <si>
    <t>PROMOTURIS - Plano de Promoção Turística e Cultural</t>
  </si>
  <si>
    <t>FOMe- Festival de Objetivos e Marionetas &amp; Outros Comeres</t>
  </si>
  <si>
    <t>ALGARVE NATURAL - Promoção e Valorização do Património Natural da Região do Algarve</t>
  </si>
  <si>
    <t>Vídeo Mapping no Castelo de Castro Marim</t>
  </si>
  <si>
    <t>ALGARVE COOKING VACATIONS | Projeto de criação e promoção de novas rotas turísticas centradas na gastronomia e vinhos da região</t>
  </si>
  <si>
    <t xml:space="preserve">    LAVRAR O MAR As artes no alto da serra e na costa vicentina</t>
  </si>
  <si>
    <t>Lugares de Globalização - Semana Cultural</t>
  </si>
  <si>
    <t>Lagos na Rota da Cultura</t>
  </si>
  <si>
    <t>Festival de Lucia</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</si>
  <si>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</si>
  <si>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</si>
  <si>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</si>
  <si>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</si>
  <si>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</si>
  <si>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</si>
  <si>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Albufeira, Faro, Loulé, Olhão, São Brás de Alportel e Tavira</t>
  </si>
  <si>
    <t>Projeto de criação e promoção de novas rotas turísticas centradas na gastronomia e vinhos da região</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</si>
  <si>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</si>
  <si>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Aljezur e Monchique</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</si>
  <si>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</si>
  <si>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</si>
  <si>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</si>
  <si>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</si>
  <si>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</si>
  <si>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</si>
  <si>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</si>
  <si>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</si>
  <si>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</si>
  <si>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</si>
  <si>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</si>
  <si>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</si>
  <si>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</si>
  <si>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</si>
  <si>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</si>
  <si>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</si>
  <si>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</si>
  <si>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</si>
  <si>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</si>
  <si>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</si>
  <si>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</si>
  <si>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</si>
  <si>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</si>
  <si>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</si>
  <si>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</si>
  <si>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</si>
  <si>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</si>
  <si>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</si>
  <si>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</si>
  <si>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</si>
  <si>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</si>
  <si>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</si>
  <si>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</si>
  <si>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</si>
  <si>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</si>
  <si>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</si>
  <si>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</si>
  <si>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</si>
  <si>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</si>
  <si>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</si>
  <si>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</si>
  <si>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</si>
  <si>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</si>
  <si>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</si>
  <si>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</si>
  <si>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</si>
  <si>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</si>
  <si>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</si>
  <si>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</si>
  <si>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</si>
  <si>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</si>
  <si>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</si>
  <si>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</si>
  <si>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</si>
  <si>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</si>
  <si>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</si>
  <si>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</si>
  <si>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</si>
  <si>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</si>
  <si>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</si>
  <si>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</si>
  <si>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</si>
  <si>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</si>
  <si>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</si>
  <si>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</si>
  <si>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</si>
  <si>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</si>
  <si>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</si>
  <si>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</si>
  <si>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</si>
  <si>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</si>
  <si>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</si>
  <si>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</si>
  <si>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</si>
  <si>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</si>
  <si>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</si>
  <si>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ALG-05-3524-FSE-000097</t>
  </si>
  <si>
    <t>O projeto visa contribuir para capacitar as estruturas empresariais, nomeadamente micro e pequenas empresas, preparando-as para contextos de mudança organizacional e processos de restruturação, face às novas necessidades na área do Turismo de Natureza e Aventura, apostando no aumento dos níveis de qualificação dos ativos da região do Algarve, nomeadamente os técnicos na área da geologia.</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</si>
  <si>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</si>
  <si>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</si>
  <si>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</si>
  <si>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</si>
  <si>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</si>
  <si>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</si>
  <si>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</si>
  <si>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ALG-05-3524-FSE-000107</t>
  </si>
  <si>
    <t>Operação a desenvolver em 4 Concelhos do Algarve, com o apoio do CRESC Algarve 2020, permitirá aumentar a adaptabilidade à mudança dos adultos por via do desenvolvimento das suas competências, em 6 áreas prioritárias constantes da RIS3, abrangendo 1800 formandos/as.  A GTI garante metas realização e resultados- 90% certificação, considerando o seu histórico, recursos afetos, sist. informação e de gestão (certificado ISO 9001, NP4512 e ISO20121)</t>
  </si>
  <si>
    <t>ALG-05-3524-FSE-000021</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</si>
  <si>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</si>
  <si>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Instituto Lusíada de Cultura</t>
  </si>
  <si>
    <t>Município de Castro Marim</t>
  </si>
  <si>
    <t>Município de Alcoutim</t>
  </si>
  <si>
    <t>Rota Vicentina - Associação para a Promoção do Turismo de natureza na Costa Alentejana e Vicentina</t>
  </si>
  <si>
    <t>“ENTRE A SERRA E O MAR - A Rota Vicentina como Caminho para a Proteção, Visitação, Valorização e Promoção Natural da Costa Vicentina”</t>
  </si>
  <si>
    <t>Sociedade Polis Litoral Ria Formosa - Sociedade para a Requalificação e Valorização da Ria Formosa, SA.</t>
  </si>
  <si>
    <t>Polis Litoral Sudoeste - Sociedade para a Requalificação e Valorização do Sudoeste Alentejano e Costa Vicentina, S.A.</t>
  </si>
  <si>
    <t>Teatro Municipal de Faro - Serviços Municipalizados</t>
  </si>
  <si>
    <t>Academia de Música deLlagos</t>
  </si>
  <si>
    <t>Município de Vila do Bispo</t>
  </si>
  <si>
    <t>Tertúlia Algarvia Centro de Conhecimento em Cultura e Alimentação Tradicional do Algarve</t>
  </si>
  <si>
    <t>Cosa Nostra Cooperativa Cultural, CRL</t>
  </si>
  <si>
    <t>Estrutura de Gestão do IFRRU 2020 Istrumento Financeiro para a Reabilitação e Revitalização Urbanas</t>
  </si>
  <si>
    <t>Terra da Perfeição, Lda</t>
  </si>
  <si>
    <t>Associação Nacional de Empresas Lutuosas (ANEL)</t>
  </si>
  <si>
    <t>Instituto de Soldadura e Qualidade</t>
  </si>
  <si>
    <t>Associação dos Empresários de Quarteira e Vilamoura - AEQV</t>
  </si>
  <si>
    <t>CEDA - Clube de Empresários do Algarve</t>
  </si>
  <si>
    <t>Associação Portuguesa de Geólogos</t>
  </si>
  <si>
    <t>CEAL - Confederação dos Empresários do Algarve</t>
  </si>
  <si>
    <t>Câmara de Comércio e Indústria Luso Alemã</t>
  </si>
  <si>
    <t>Konkrets, Lda.</t>
  </si>
  <si>
    <t>NERA - Associação Empresarial da Região do Algarve</t>
  </si>
  <si>
    <t>GTI - Gestão Tecnologia e Inovação, S.A.</t>
  </si>
  <si>
    <t>Sociedade da Água de Monchique, S.A.</t>
  </si>
  <si>
    <t>Apolónia Supermercados, S.A.</t>
  </si>
  <si>
    <t>Gravidade International, Lda.</t>
  </si>
  <si>
    <t>Recentes e Autênticos - Hotelaria, Lda.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</si>
  <si>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</si>
  <si>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</si>
  <si>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</si>
  <si>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</si>
  <si>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</si>
  <si>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</si>
  <si>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</si>
  <si>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</si>
  <si>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</si>
  <si>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</si>
  <si>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</si>
  <si>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</si>
  <si>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</si>
  <si>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Freguesia de Vila do Bispo e Raposeira</t>
  </si>
  <si>
    <t>Freguesia de Querença, Tôr e Benafim</t>
  </si>
  <si>
    <t>CI - AMAL - Comunidade Intermunicipal do Algarve</t>
  </si>
  <si>
    <t>Fundação para a Ciência e Tecnologia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</si>
  <si>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</si>
  <si>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</si>
  <si>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</si>
  <si>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</si>
  <si>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</si>
  <si>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</si>
  <si>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</si>
  <si>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Sonha Pensa Imagina Comunica, Lda</t>
  </si>
  <si>
    <t>Sparos, Lda.</t>
  </si>
  <si>
    <t>Voltarion Unipessoal, Lda.</t>
  </si>
  <si>
    <t>CACIAL - Cooperativa Agrícola de Citricultores do Algarve, CRL</t>
  </si>
  <si>
    <t>Key Zen Arquitectura, Lda.</t>
  </si>
  <si>
    <t>Certiterm, Lda.</t>
  </si>
  <si>
    <t>Insonso, Sal Marim, Lda.</t>
  </si>
  <si>
    <t>Sociedade Agroindustrial Medronhito do Caldeirão, Lda.</t>
  </si>
  <si>
    <t>Filipe Martins, Pastelaria e Panificação, Unipessoal, Lda.</t>
  </si>
  <si>
    <t>Vila Adentro, Unipessoal, Lda.</t>
  </si>
  <si>
    <t>Q. B. Concept, Lda.</t>
  </si>
  <si>
    <t>Smartfreez, Lda.</t>
  </si>
  <si>
    <t>Agro-On, Unipessoal, Lda.</t>
  </si>
  <si>
    <t>Depsiextracta - Tecnologias Biológicas, Lda.</t>
  </si>
  <si>
    <t>Herdade da Malhadinha Nova - Sociedade Agrícola e Turística, S.A.</t>
  </si>
  <si>
    <t>Aqualgar, Lda.</t>
  </si>
  <si>
    <t>Inoformat, Soluções para a Gestão, Lda.</t>
  </si>
  <si>
    <t>Parafrutas  Produção e Comércio de Frutas,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</si>
  <si>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</si>
  <si>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</si>
  <si>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</si>
  <si>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</si>
  <si>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</si>
  <si>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</si>
  <si>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</si>
  <si>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</si>
  <si>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</si>
  <si>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</si>
  <si>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</si>
  <si>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Serenatóplaneta - Actividades Hoteleiras,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</si>
  <si>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</si>
  <si>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</si>
  <si>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</si>
  <si>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</si>
  <si>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</si>
  <si>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</si>
  <si>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</si>
  <si>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</si>
  <si>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Taviracitros, Unipessoal, Lda.</t>
  </si>
  <si>
    <t>Nascimento &amp; Saleiro, Lda.</t>
  </si>
  <si>
    <t>Controlcopy, Lda.</t>
  </si>
  <si>
    <t>Nf Cork, Lda.</t>
  </si>
  <si>
    <t>Incredible Miracle, Lda.</t>
  </si>
  <si>
    <t>Rebelambition, Lda.</t>
  </si>
  <si>
    <t>Letras Generosas, Lda.</t>
  </si>
  <si>
    <t>Agrosimbiose, Unipessoal, Lda.</t>
  </si>
  <si>
    <t>Pentágono Talentoso - Unipessoal, Lda.</t>
  </si>
  <si>
    <t>Chill Me, Unipessoal, Lda.</t>
  </si>
  <si>
    <t>GT - Golden Team - Saúde e Estética,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</si>
  <si>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</si>
  <si>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</si>
  <si>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</si>
  <si>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</si>
  <si>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</si>
  <si>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</si>
  <si>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</si>
  <si>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Smonitor Technologies, Lda.</t>
  </si>
  <si>
    <t>Livtc Portugal, Lda.</t>
  </si>
  <si>
    <t>O Grelha Peixe - Restaurante, Lda.</t>
  </si>
  <si>
    <t>Dfexclusive Consultoria, Lda.</t>
  </si>
  <si>
    <t>Colégio Luz São Gonçalo, Lda.</t>
  </si>
  <si>
    <t>Rocha da Gralheira - Exploração de Restaurantes, Unipessoal, Lda.</t>
  </si>
  <si>
    <t>Golf Checkin, Lda.</t>
  </si>
  <si>
    <t>Atlantikapoteose, Unipessoal, Lda.</t>
  </si>
  <si>
    <t>Valdemar Marçalo Santos - Mediação Imobiliária, Unipessoal, Lda.</t>
  </si>
  <si>
    <t>Crus dos Caliços - Alimentação e Bebidas, Lda.</t>
  </si>
  <si>
    <t>Casa M. Lagos, Unipessoal, Lda.</t>
  </si>
  <si>
    <t>A Taste Of It, Lda.</t>
  </si>
  <si>
    <t>Luxury On Two Wheels, Unipessoal, Lda.</t>
  </si>
  <si>
    <t>Four Gold Winds Resorts - Empreendimentos Turísticos, S.A.</t>
  </si>
  <si>
    <t>Vila Joya II Investments, S.A.</t>
  </si>
  <si>
    <t>Peça21, Lda.</t>
  </si>
  <si>
    <t>Lord Berry,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</si>
  <si>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</si>
  <si>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</si>
  <si>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</si>
  <si>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</si>
  <si>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</si>
  <si>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</si>
  <si>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</si>
  <si>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</si>
  <si>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Pereira &amp; Filhas, Lda.</t>
  </si>
  <si>
    <t>João Carlos Antunes, Unipessoal, Lda.</t>
  </si>
  <si>
    <t>Mário Rui da Encarnação Lamy</t>
  </si>
  <si>
    <t>Yuccie, Lda.</t>
  </si>
  <si>
    <t>Luís Filipe Neves, Unipessoal, Lda.</t>
  </si>
  <si>
    <t>Varandas Mouras - Mediação Imobiliária, Lda.</t>
  </si>
  <si>
    <t>Martins &amp; Muge - Arquitectura e Engenharia Civil, Lda.</t>
  </si>
  <si>
    <t>Vanguard Bubble Impressão, Marketing e Publicidade,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</si>
  <si>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</si>
  <si>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</si>
  <si>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</si>
  <si>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</si>
  <si>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</si>
  <si>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</si>
  <si>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</si>
  <si>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</si>
  <si>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</si>
  <si>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</si>
  <si>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Conceptek  - Sistemas de Informação, S.A.</t>
  </si>
  <si>
    <t>Portiate Charter - Actividades Náuticas, Lda.</t>
  </si>
  <si>
    <t>Food Go - Import Export, Lda.</t>
  </si>
  <si>
    <t>Sun Concept, Lda.</t>
  </si>
  <si>
    <t>Citrusplants, Lda.</t>
  </si>
  <si>
    <t>Frutas Tereso - Comércio de Frutos e Hortícolas, Lda.</t>
  </si>
  <si>
    <t>Details - Hotels &amp; Resorts, S.A.</t>
  </si>
  <si>
    <t>Sun House Management, S.A.</t>
  </si>
  <si>
    <t>Navotel - Empreendimentos Imobiliários e Turísticos, S.A.</t>
  </si>
  <si>
    <t>Incoming Emotions, Lda.</t>
  </si>
  <si>
    <t>Sonel Algarve - Actividades Turísticas, S.A.</t>
  </si>
  <si>
    <t>ALG-05-3524-FSE-000008</t>
  </si>
  <si>
    <t>ALG-05-3524-FSE-000067</t>
  </si>
  <si>
    <t>ALG-05-3524-FSE-000071</t>
  </si>
  <si>
    <t>ALG-05-3524-FSE-000075</t>
  </si>
  <si>
    <t>ALG-04-2114-FEDER-000043</t>
  </si>
  <si>
    <t>Município Castro Marim</t>
  </si>
  <si>
    <t>Valorização do Castelo de Castro Marim - Abertura da Porta Este</t>
  </si>
  <si>
    <t>Antiga Lota de Portimão -  Espaço Polivalente</t>
  </si>
  <si>
    <t>ALG-04-2114-FEDER-000057</t>
  </si>
  <si>
    <t>ALG-04-2114-FEDER-000058</t>
  </si>
  <si>
    <t>ALG-04-2114-FEDER-000060</t>
  </si>
  <si>
    <t>Valorização do Castelo Velho de Alcoutim</t>
  </si>
  <si>
    <t>Recuperação do Palácio Abreu (antigo edifício da Junta de Freguesia de Alvor)</t>
  </si>
  <si>
    <t>PI 9.10</t>
  </si>
  <si>
    <t>Desenvolvimento socioeconómico de base local</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</si>
  <si>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</si>
  <si>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</si>
  <si>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</si>
  <si>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</si>
  <si>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</si>
  <si>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</si>
  <si>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</si>
  <si>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</si>
  <si>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</si>
  <si>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</si>
  <si>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A proposta de intervenção e valorização do Castelo engloba em conjugação com a reabertura da Porta Este da cerca da vila e a recuperação do Baluarte Este que lhe foi sobreposto, o aterramento das áreas intervencionadas durante as campanhas arqueológicas realizadas no interior do Castelo nas últimas décadas, a reposição do percurso da cerca medieval e a criação de um novo acesso exterior pela encosta entre a Porta Este e a circular exterior.</t>
  </si>
  <si>
    <t>A proposta visa a reabilitação faseada do edifício e a sua adaptação e reconversão num espaço multiusos direcionado para a realização de eventos multiculturais, contribuindo para a animação e dinamismo da economia local.</t>
  </si>
  <si>
    <t>Com a Valorização do Castelo Velho de Alcoutim o Município de Alcoutim pretende-se valorizar um sítio arqueológico da época islâmica, criar um produto turístico e cultural inovador com o desenvolvimento de uma Aplicação informática e criar um produto promocional único e distinto com uma forte componente lúdica e didática, onde se incluem a criação e produção dos jogos de tabuleiro, a renovação e produção de uma Exposição e a edição de um guia.</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</si>
  <si>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</si>
  <si>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</si>
  <si>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</si>
  <si>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</si>
  <si>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</si>
  <si>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</si>
  <si>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</si>
  <si>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</si>
  <si>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</si>
  <si>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No âmbito da presente operação, o projeto formativo apresentado pela INETESE encontra-se organizado em 31 percursos formativos, compostos cada um deles por quatro UFCD´S, de nível 2 ou 4 do QNQ, com a duração de 25 horas, realizadas de acordo com os referenciais previstos no CNQ. Com este projeto, a INETESE propõe-se a desenvolver 124 Ações de FMC’s, para um total de 2.232 formandos/as, realizando um volume de formação de 55.800 horas.</t>
  </si>
  <si>
    <t>ALG-67-2017-03</t>
  </si>
  <si>
    <t>Direção-Geral da Educação</t>
  </si>
  <si>
    <t>Intervenções específicas e inovadoras dirigidas à melhoria da qualidade e eficiência do sistema de educação/formação de âmbito regional</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</si>
  <si>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</si>
  <si>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</si>
  <si>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</si>
  <si>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TEC4SEA .: Plataforma Modular para Investigação, Teste e Validação de Tecnologias de suporte à Economia do Mar Sustentável Modular Platform for Research, Test and Validation of Technologies supporting a Sustainable Blue Economy</t>
  </si>
  <si>
    <t>ALG-01-0145-FEDER-022097</t>
  </si>
  <si>
    <t>ACCES4ALL .: Acessibilidade para Todos no Turismo</t>
  </si>
  <si>
    <t>ALG-01-0145-FEDER-023700</t>
  </si>
  <si>
    <t>Univesidade do Algarve</t>
  </si>
  <si>
    <t>Observatório da Sustentabilidade da Região do Algarve para o Turismo</t>
  </si>
  <si>
    <t>ALG-01-0246-FEDER-027503</t>
  </si>
  <si>
    <t>EETur - Eficiência Energética em empreendimentos turísticos da região do Algarve para uma maior competitividade e sustentabilidade do setor</t>
  </si>
  <si>
    <t>AQUATRANSFER</t>
  </si>
  <si>
    <t>ALG-01-0246-FEDER-027504</t>
  </si>
  <si>
    <t>ALG-01-0246-FEDER-027506</t>
  </si>
  <si>
    <t>VALORMAR .: VALORIZAÇÃO INTEGRAL DOS RECURSOS MARINHOS: POTENCIAL, INOVAÇÃO TECNOLÓGICA E NOVAS APLICAÇÕES</t>
  </si>
  <si>
    <t>ALG-01-0247-FEDER-024517</t>
  </si>
  <si>
    <t>INTER WOOD&amp;FURNITURE 2016-2018 - INTERNACIONALIZAÇÃO SUSTENTADA DAS EMPRESAS DA FILEIRA DA MADEIRA E MOBILIÁRIO</t>
  </si>
  <si>
    <t>ALG-02-0752-FEDER-024686</t>
  </si>
  <si>
    <t>ALG-02-0752-FEDER-025743</t>
  </si>
  <si>
    <t>Algarve Wedding Planners - Internacionalização</t>
  </si>
  <si>
    <t>Algarve is Our Campus - Study and Research in Algarve</t>
  </si>
  <si>
    <t>ALG-02-0752-FEDER-026206</t>
  </si>
  <si>
    <t>Portugal Fresh 2017-2018</t>
  </si>
  <si>
    <t>ALG-02-0752-FEDER-026392</t>
  </si>
  <si>
    <t>ALG-02-0752-FEDER-026531</t>
  </si>
  <si>
    <t>ALG-02-0752-FEDER-026537</t>
  </si>
  <si>
    <t>Projecto Conjunto de Internacionalização das PME 17/18</t>
  </si>
  <si>
    <t>Clube Portugal Exportador</t>
  </si>
  <si>
    <t>Requalificação global do hotel Carvoeiro Sol para reposicionamento no mercado internacional</t>
  </si>
  <si>
    <t>ALG-02-0853-FEDER-022697</t>
  </si>
  <si>
    <t>Novas diversões para as crianças</t>
  </si>
  <si>
    <t>ALG-02-0853-FEDER-024014</t>
  </si>
  <si>
    <t>W4M Qualify</t>
  </si>
  <si>
    <t>ALG-02-0853-FEDER-024642</t>
  </si>
  <si>
    <t>A Internacionalização da Rolear</t>
  </si>
  <si>
    <t>ALG-02-0853-FEDER-024764</t>
  </si>
  <si>
    <t>ALG-02-0853-FEDER-026971</t>
  </si>
  <si>
    <t>algarve REVIT+  - Revitalização das Áreas Empresariais do Algarve</t>
  </si>
  <si>
    <t>ALG-05-3560-FSE-024764</t>
  </si>
  <si>
    <t>ALG-05-3560-FSE-025743</t>
  </si>
  <si>
    <t>ALG-05-3524-FSE-000050</t>
  </si>
  <si>
    <t>ALG-05-3524-FSE-000081</t>
  </si>
  <si>
    <t>MEDIÁTICA, TECNOLOGIAS PARA A EDUCAÇÃO, LDA</t>
  </si>
  <si>
    <t>A G.A.TO pretende promover ações de formação modular para os ativos empregados/as e desempregados/as dos concelhos de FARO, LOULÉ E OLHÃO, estando em sintonia com as linhas de orientação da RIS 3 da Região do Algarve, bem como as linhas de orientação estratégica do Programa Nacional de Reformas e das Grandes Opções do Plano 2016-2019.</t>
  </si>
  <si>
    <t>Faro e Olhão</t>
  </si>
  <si>
    <t>Faro e Portimão</t>
  </si>
  <si>
    <t>Loulé e Faro</t>
  </si>
  <si>
    <t>Olhão e Faro</t>
  </si>
  <si>
    <t>Ocean Quest, Lda.</t>
  </si>
  <si>
    <t>O Projeto CRIA START+ promovido pela UAlg e NERA, tem o objetivo estratégico de apoiar o desenvolvimento de ideias de negócio inovadoras, iniciativas empresariais e a criação de novas empresas no âmbito dos Domínios de Especialização da RIS3 Algarve.</t>
  </si>
  <si>
    <t>O projeto ALGARVE + EMPREENDEDOR visa incrementar/fomentar o empreendedorismo qualificado de maneira a promover a inovação/diversificação da base produtiva da Região, através duma estratégia de capacitação, cooperação, inovação, e de empreendedorismo</t>
  </si>
  <si>
    <t>O Projeto ALGARVE CRIATECH 2017 tem como objetivo central 'apoiar a criação de novas empresas inovadoras baseadas em resultados de Investigação e Desenvolvimento'.</t>
  </si>
  <si>
    <t>O objetivo central do Projeto TT 2.0. é 'dinamizar o ecossistema regional de inovação e estimular a transferência de tecnologia e de conhecimento com origem na Universidade do Algarve para o setor empresarial regional, nacional e internacional'.</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</si>
  <si>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</si>
  <si>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</si>
  <si>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</si>
  <si>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</si>
  <si>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</si>
  <si>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</si>
  <si>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O projecto pretende criar uma marca portuguesa - Tamam - que actua no mercado têxtil com produtos na área de lazer, originais e diferenciados pelo design e utilidade, que proporcionem uma maior comodidade, versatilidade e leveza na sua utlização, com maior destaque para praias.</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</si>
  <si>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</si>
  <si>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</si>
  <si>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</si>
  <si>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</si>
  <si>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</si>
  <si>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</si>
  <si>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</si>
  <si>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</si>
  <si>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O projeto INTERNACIONALIZAR+ ALGARVE potencia a internacionalização das PMEs dos TBD do Algarve, nos setores do Turismo e Lazer, Mar e Agroalimentar, através do conhecimento sobre mercados e estímulo a iniciativas de cooperação 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</si>
  <si>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</si>
  <si>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</si>
  <si>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</si>
  <si>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</si>
  <si>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</si>
  <si>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</si>
  <si>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</si>
  <si>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</si>
  <si>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</si>
  <si>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O projeto promove ações que interliguem os setores do turismo e agroalimentar do território do Baixo Guadiana de baixa densidade tendo em vista a divulgação de produtos regionais em novos mercados, atuando na cadeia de valor do setor agroalimentar.</t>
  </si>
  <si>
    <t>O projeto AGROTUR 2017 pretende contribuir para o reforço da competitividade das empresas agroalimentares dos TBD do Algarve, fomentando a sua relação com o setor do turismo para potenciar o consumo interno de bens e serviços produzidos localmente.</t>
  </si>
  <si>
    <t>Olhão (Loures, Coimbra e Maia)</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</si>
  <si>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</si>
  <si>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</si>
  <si>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</si>
  <si>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</si>
  <si>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BIKESUL KEEP ON GOING - projeto de implementação e promoção da nova atividade de cicloturismo a desenvolver no Algarve pela Bikesul.</t>
  </si>
  <si>
    <t>O projeto da DOM SANCHO, SA visa requalificar o Hotel Carvoeiro Sol, inaugurado em 1973, modernizando o conceito e a experiência proporcionada ao turista através de um novo posicionamento como boutique-hotel de 4 estrelas dirigido a novos segmentos de mercado (upmarket).</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</si>
  <si>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</si>
  <si>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</si>
  <si>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</si>
  <si>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</si>
  <si>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</si>
  <si>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visa desenvolver ações de qualificação da WIFI4MEDIA em domínios imateriais com o objetivo de promover a sua competitividade, flexibilidade e capacidade de resposta, consolidando e melhorando os seus processos internos para oferecer um serviço de qualidade aos clientes.</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</si>
  <si>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</si>
  <si>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</si>
  <si>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</si>
  <si>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</si>
  <si>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</si>
  <si>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Poruimão</t>
  </si>
  <si>
    <t>RCTS100 .: Rede Ciência, Tecnologia e Sociedade a 100 Gbit/s</t>
  </si>
  <si>
    <t>ALG-01-0145-FEDER-027020</t>
  </si>
  <si>
    <t>ALG-02-0752-FEDER-017075</t>
  </si>
  <si>
    <t>ALG-02-0752-FEDER-017160</t>
  </si>
  <si>
    <t>ALG-02-0853-FEDER-017155</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</si>
  <si>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</si>
  <si>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</si>
  <si>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</si>
  <si>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</si>
  <si>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</si>
  <si>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</si>
  <si>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</si>
  <si>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</si>
  <si>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</si>
  <si>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</si>
  <si>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</si>
  <si>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</si>
  <si>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</si>
  <si>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</si>
  <si>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</si>
  <si>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</si>
  <si>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</si>
  <si>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</si>
  <si>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</si>
  <si>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</si>
  <si>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</si>
  <si>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AAC no âmbito do SI2E - AG CRESC ALGARVE2020</t>
  </si>
  <si>
    <t>ALG-05-3321-FSE-000001</t>
  </si>
  <si>
    <t>PI 8.3</t>
  </si>
  <si>
    <t>Inclusão ativa de imigrantes e minorias étnicas</t>
  </si>
  <si>
    <t>ALG-33-2017-19</t>
  </si>
  <si>
    <t>Centros de Apoio à Integração de Migrantes – CNAIM</t>
  </si>
  <si>
    <t>ALG-06-4233-FSE-000002</t>
  </si>
  <si>
    <t>OT 9</t>
  </si>
  <si>
    <t>ALG-M8-2017-09</t>
  </si>
  <si>
    <t>AAC no âmbito do SI2E - DLBC Baixo Guadiana 2020</t>
  </si>
  <si>
    <t>ALG-06-4740-FSE-000003</t>
  </si>
  <si>
    <t>ALG-06-4740-FSE-000007</t>
  </si>
  <si>
    <t>ALG-06-4740-FSE-000009</t>
  </si>
  <si>
    <t>ALG-06-4740-FSE-000011</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</si>
  <si>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</si>
  <si>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</si>
  <si>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</si>
  <si>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</si>
  <si>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</si>
  <si>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</si>
  <si>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</si>
  <si>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</si>
  <si>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</si>
  <si>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</si>
  <si>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OSTRAQUAL .: Valorização e promoção da qualidade das ostras de aquacultura na região do Sado e Mira</t>
  </si>
  <si>
    <t>ALG-01-0145-FEDER-023838</t>
  </si>
  <si>
    <t>Ampliação e Requalificação do Hotel Cascade e SPA 5**</t>
  </si>
  <si>
    <t>ALG-02-0853-FEDER-024336</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</si>
  <si>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</si>
  <si>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</si>
  <si>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</si>
  <si>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</si>
  <si>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</si>
  <si>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</si>
  <si>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</si>
  <si>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</si>
  <si>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</si>
  <si>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OceanTech .: OceanTech ? Sistema de Gestão de Operações com base em Veículos Robóticos Inteligentes para a Exploração do Mar Global a partir de Portugal</t>
  </si>
  <si>
    <t>SI-53-2017-12</t>
  </si>
  <si>
    <t>Carob World _ Qualificação</t>
  </si>
  <si>
    <t>ALG-02-0853-FEDER-032696</t>
  </si>
  <si>
    <t>Qualificação da Activbookings 2018-2020</t>
  </si>
  <si>
    <t>ALG-02-0853-FEDER-034359</t>
  </si>
  <si>
    <t>Qualificar a INDUSTRIAL FARENSE</t>
  </si>
  <si>
    <t>ALG-02-0853-FEDER-034514</t>
  </si>
  <si>
    <t>A CAROB WORLD pretende qualificar a sua nova unidade industrial agroalimentar para a produção de produtos com base em alfarroba, produtos inovadores e benéficos para a saúde, valorizado um recurso endógeno da região do Algarve.</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</si>
  <si>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</si>
  <si>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</si>
  <si>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</si>
  <si>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</si>
  <si>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</si>
  <si>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</si>
  <si>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</si>
  <si>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</si>
  <si>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</si>
  <si>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</si>
  <si>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</si>
  <si>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</si>
  <si>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</si>
  <si>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</si>
  <si>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</si>
  <si>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</si>
  <si>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</si>
  <si>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</si>
  <si>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</si>
  <si>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</si>
  <si>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</si>
  <si>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</si>
  <si>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</si>
  <si>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</si>
  <si>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</si>
  <si>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</si>
  <si>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</si>
  <si>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</si>
  <si>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</si>
  <si>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</si>
  <si>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</si>
  <si>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</si>
  <si>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</si>
  <si>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</si>
  <si>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</si>
  <si>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</si>
  <si>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</si>
  <si>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</si>
  <si>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</si>
  <si>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Quinta do Moinho – Alojamento Local e Eventos em Loulé (S.Sebastião)</t>
  </si>
  <si>
    <t>ALG-06-5141-FEDER-000013</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</si>
  <si>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</si>
  <si>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ALG-06-4740-FSE-000001</t>
  </si>
  <si>
    <t>AAC no âmbito do SI2E - DLBC INTERIOR DO ALGARVE CENTRAL</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</si>
  <si>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</si>
  <si>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Com o presente investimento, os promotores pretendem realizar um conjunto de investimentos no edifício onde, desde 2016, desenvolvem a sua atividade de alojamento local e de restauração/bar. Neste estabelecimento já eram desenvolvidas atividades de turismo antes da sua aquisição, pretendendo-se com o presente investimento proceder à sua modernização.</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</si>
  <si>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</si>
  <si>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ALG-06-4740-FSE-000005</t>
  </si>
  <si>
    <t>ALG-06-4740-FSE-000010</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</si>
  <si>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</si>
  <si>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</si>
  <si>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</si>
  <si>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</si>
  <si>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</si>
  <si>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</si>
  <si>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</si>
  <si>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</si>
  <si>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 xml:space="preserve">Município de Castro Marim </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</si>
  <si>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</si>
  <si>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</si>
  <si>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</si>
  <si>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</si>
  <si>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</si>
  <si>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</si>
  <si>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</si>
  <si>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</si>
  <si>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</si>
  <si>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</si>
  <si>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Criação de unidade de gestão e valorização de resíduos metálicos</t>
  </si>
  <si>
    <t>ALG-02-0853-FEDER-023098</t>
  </si>
  <si>
    <t>AAC no âmbito do SI2E - DLBC SILVES 2020</t>
  </si>
  <si>
    <t>AMAL – Gestão, Animação e Monitorização do PADRE</t>
  </si>
  <si>
    <t>ALG-05-3928-FEDER-000008</t>
  </si>
  <si>
    <t>ALG-01-0249-FEDER-030430</t>
  </si>
  <si>
    <t>Investimento empresarial em inovação de não PME</t>
  </si>
  <si>
    <t>SI-53-2017-07</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</si>
  <si>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</si>
  <si>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</si>
  <si>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Eixo 1</t>
  </si>
  <si>
    <t>ALG-02-0752-FEDER-036043</t>
  </si>
  <si>
    <t>ALG-02-0752-FEDER-036174</t>
  </si>
  <si>
    <t>ALG-02-0752-FEDER-036178</t>
  </si>
  <si>
    <t>ALG-02-0752-FEDER-036206</t>
  </si>
  <si>
    <t>ALG-02-0752-FEDER-036226</t>
  </si>
  <si>
    <t>ALG-02-0752-FEDER-036315</t>
  </si>
  <si>
    <t>ALG-02-0752-FEDER-036368</t>
  </si>
  <si>
    <t>SI-52-2017-16</t>
  </si>
  <si>
    <t>Comercialização da patente de um novo analgésico revolucionário de origem marinha</t>
  </si>
  <si>
    <t>Internacionalização da I. GONÇALVES &amp; M. DUARTE</t>
  </si>
  <si>
    <t>Prospeção internacional - NOA arquitectos</t>
  </si>
  <si>
    <t>Consultoria para a identificação de oportunidades de internacionalização da SYST-MP</t>
  </si>
  <si>
    <t>INTERNATIONAL DICE</t>
  </si>
  <si>
    <t>Internacionalizaçao da Ideias Frescas</t>
  </si>
  <si>
    <t>Consultoria para a identificação de oportunidades de internacionalização da ANDRÉ LOURENÇO, UNIPESSOAL LDA</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</si>
  <si>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</si>
  <si>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</si>
  <si>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O projeto visa a internacionalização da empresa N-Options Arquitetos nos mercados da Bélgica, França, Suécia e Itália.</t>
  </si>
  <si>
    <t>Aquisição de consultoria para a abertura de canais de exportação, desenvolvendo um novo modelo empresarial, no que respeita à internacionalização, reforçando a sua competitividade da SYST-MP.</t>
  </si>
  <si>
    <t>Definição de uma Estratégia de Internacionalização para atração de clientes internacionais, alinhando as dinâmicas do turismo com a promoção de um espaço que pretendemos transformar num ícone europeu e uma referência incontornável na noite Portuguesa.</t>
  </si>
  <si>
    <t>A IDEIAS FRESCAS, empresa do setor das TIC, pretende exportar os seus serviços para os mercados da Irlanda, Reino Unido e Espanha.</t>
  </si>
  <si>
    <t>Aquisição de consultoria para a abertura de canais de exportação, desenvolvendo um novo modelo empresarial, no que respeita à internacionalização, reforçando a sua competitividade da ANDRÉ LOURENÇO, UNIPESSOAL LDA.</t>
  </si>
  <si>
    <t>ALG-02-0853-FEDER-025181</t>
  </si>
  <si>
    <t>ALG-02-0853-FEDER-029983</t>
  </si>
  <si>
    <t>ALG-02-0853-FEDER-031871</t>
  </si>
  <si>
    <t>ALG-02-0853-FEDER-033089</t>
  </si>
  <si>
    <t>ALG-02-0853-FEDER-033107</t>
  </si>
  <si>
    <t>ALG-02-0853-FEDER-033142</t>
  </si>
  <si>
    <t>ALG-02-0853-FEDER-033565</t>
  </si>
  <si>
    <t>ALG-02-0853-FEDER-033689</t>
  </si>
  <si>
    <t>ALG-02-0853-FEDER-033714</t>
  </si>
  <si>
    <t>ALG-02-0853-FEDER-033931</t>
  </si>
  <si>
    <t>ALG-02-0853-FEDER-035062</t>
  </si>
  <si>
    <t>ALG-02-0853-FEDER-035140</t>
  </si>
  <si>
    <t>ALG-02-0853-FEDER-035212</t>
  </si>
  <si>
    <t>ALG-02-0853-FEDER-036282</t>
  </si>
  <si>
    <t>ALG-02-0853-FEDER-036441</t>
  </si>
  <si>
    <t>ALG-02-0853-FEDER-036676</t>
  </si>
  <si>
    <t>ALG-02-0853-FEDER-036738</t>
  </si>
  <si>
    <t>ALG-02-0853-FEDER-037002</t>
  </si>
  <si>
    <t>ALG-02-0853-FEDER-037359</t>
  </si>
  <si>
    <t>SI-53-2016-18</t>
  </si>
  <si>
    <t>DENGUN: Qualificar e inovar</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</si>
  <si>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</si>
  <si>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Carob World _ Tentações do Mediterrâneo</t>
  </si>
  <si>
    <t>Criação do Vilamoura Sailing</t>
  </si>
  <si>
    <t>A CAROB WORLD pretende criar uma unidade industrial agroalimentar para a produção de produtos com base em alfarroba, produtos inovadores e benéficos para a saúde, valorizado um recurso endógeno da região do Algarve.</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</si>
  <si>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</si>
  <si>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Cruzeiros na ria Formosa com partida de Olhão</t>
  </si>
  <si>
    <t>Embarcações Electro-Solares: a energia solar ao serviço da náutica sustentável</t>
  </si>
  <si>
    <t>CRIAÇÃO DE NOVO HOTEL RURAL DE 4 ESTRELAS COM ESPAÇO PARA EVENTOS E OFERTA DE EXPERIÊNCIAS</t>
  </si>
  <si>
    <t>Varzeamar: inovar, crescer e liderar</t>
  </si>
  <si>
    <t>Caliço Park - Expansão</t>
  </si>
  <si>
    <t>INOVAÇÃO PRODUTIVA - CELLA DENTAL DESIGN</t>
  </si>
  <si>
    <t>Luna Olympus 2020</t>
  </si>
  <si>
    <t>O projeto da TAVARES &amp; GUERREIRO visa a aquisição de um catamarã com capacidade para 90 passageiros para promover a oferta de cruzeiros de animação turistica na Ria Formosa, com saídas a partir de Olhão. As atividades incluem experiências culturais, gastronómicas, birdwatching e turismo de natureza.</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</si>
  <si>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</si>
  <si>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O projeto da POSPELOV visa instalar um Hotel Rural de 4 estrelas no interior do município de Albufeira, com 20q e um espaço para eventos com capacidade para 175 pax, inserido numa propriedade agricola com 10ha onde serão também desenvolvidas atividades de cycling e walking, saude e bem-estar.</t>
  </si>
  <si>
    <t>Aumento da oferta de produtos de animação marítimo turística com a oferta visitas exclusivas, inovadoras, de elevada qualidade e conforto com o recurso a novas embarcações equipadas com os meios tecnológicos que permitirão ao viajante viver experiências realmente únicas em todos os sentidos.</t>
  </si>
  <si>
    <t>Projeto de investimento no aumento da capacidade do Caliço Park - parque de campismo residencial localizado em Cacela Velha.</t>
  </si>
  <si>
    <t>Este projeto visa a criação de um novo estabelecimento altamente inovador a nível nacional, uma vez que se destina à produção de acessórios para fixação de próteses extra-ósseas, um produto atualmente importado ou apenas distribuido por empresas estrangeiras em Portugal.</t>
  </si>
  <si>
    <t>O presente projeto visa a requalificação de uma unidade hoteleira de 4*, em Vilamoura, com o objetivo de melhorar processos internos, reforçar a sua presença na região e diversificar a oferta para novos segmentos do Turismo.</t>
  </si>
  <si>
    <t>Growing Particle - Lda</t>
  </si>
  <si>
    <t>GROWING PARTICLE - Qualificação</t>
  </si>
  <si>
    <t>Projeto de Qualificação Parkalgar, Parques Tecnológicos e Desportivos</t>
  </si>
  <si>
    <t>FuturRad 2017</t>
  </si>
  <si>
    <t>A GROWING PARTICLE vai instalar uma unidade de desenvolvimento e produção de produtos para o tratamento de água e produtos de limpeza para o mercado nacional e internacional.</t>
  </si>
  <si>
    <t>A Parkalgar, entidade gestora do Autódromo Internacional do Algarve (AIA), visa com a apresentação de presente candidatura capacitar-se de ferramentas que lhe permitam melhorar a utilização de recursos e otimizar processos internos.</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</si>
  <si>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</si>
  <si>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SI-53-2017-18</t>
  </si>
  <si>
    <t>VIVACOR DIGITAL</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</si>
  <si>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</si>
  <si>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</si>
  <si>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</si>
  <si>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</si>
  <si>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Definição de estratégia tecnológica da FINANQUEST com vista à digitalização do processo de venda e relacionamento com o mercado</t>
  </si>
  <si>
    <t>Aquisição de serviços de consultoria especializada para realização de um Diagnóstico Organizacional, definição de uma Estratégia Digital e proposta de Plano de Ação, segundo os conceitos e princípios da Indústria 4.0, aplicados à nossa realidade empresarial e ao setor em que atuamos.</t>
  </si>
  <si>
    <t>A IG&amp;MDpretende adptar uma estratégia de inovaçãoque passa por investir em novas atividades ao nível dos processos de relacionamento digital e de marketing online.</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</si>
  <si>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</si>
  <si>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</si>
  <si>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</si>
  <si>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</si>
  <si>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 xml:space="preserve"> PI 1.1</t>
  </si>
  <si>
    <t xml:space="preserve"> Alcoutim; Castro Marim e Loulé</t>
  </si>
  <si>
    <t>Lagos;  Vila do Bispo; Aljezur; Silves e Monchique</t>
  </si>
  <si>
    <t>Nataliya Fedyuk</t>
  </si>
  <si>
    <t>Go-Zero, LDA</t>
  </si>
  <si>
    <t>Sandworx, LDA</t>
  </si>
  <si>
    <t>Alojamento náutico na Ria Formosa</t>
  </si>
  <si>
    <t>Growing Particle - instalação de unidade fabril</t>
  </si>
  <si>
    <t>Scooter elétricas- Turismo</t>
  </si>
  <si>
    <t>Sandworx Branding</t>
  </si>
  <si>
    <t>ALG-02-0651-FEDER-034107</t>
  </si>
  <si>
    <t>ALG-02-0651-FEDER-035307</t>
  </si>
  <si>
    <t>ALG-02-0651-FEDER-035313</t>
  </si>
  <si>
    <t>ALG-02-0651-FEDER-037808</t>
  </si>
  <si>
    <t>Alojamento Nautico na Ria Formosa, consiste na exploração hoteleira de uma embarcação tipo barco/casa, designada "Apartboat", através do aluguer de estadias em alojamento nas modalidades dia, semana e fim de semana, complementado com uma componente de navegação simples ou temática.</t>
  </si>
  <si>
    <t>A GROWING PARTICLE vai instalar uma unidade de desenvolvimento e produção de produtos para o tratamento de água e produtos de limpeza para o mercado nacional e internacional. Este projeto visa a instalação da unidade fabril.</t>
  </si>
  <si>
    <t>O presente projeto de mobilidade turística assenta na disponibilização de scooters elétricas para Turistas em Portugal.</t>
  </si>
  <si>
    <t>Projeto de desenvolvimento de imagem corporativa, ferramentas de marketing e empresa, bem como na aquisição de serviços de consultoria na certificação de produtos eletrónicos e eletromecânicos para acesso a mercados nacionais e internacionais.</t>
  </si>
  <si>
    <t>Faro, Loulé</t>
  </si>
  <si>
    <t>Internacionalização dos Serviços do Vilamoura Sailing</t>
  </si>
  <si>
    <t>ALG-02-0752-FEDER-028021</t>
  </si>
  <si>
    <t>SPRINT2</t>
  </si>
  <si>
    <t>ALG-02-0752-FEDER-030656</t>
  </si>
  <si>
    <t>Carob World _ Internacionalização</t>
  </si>
  <si>
    <t>ALG-02-0752-FEDER-032699</t>
  </si>
  <si>
    <t>Promoção internacional de novo Hotel Rural de 4 estrelas</t>
  </si>
  <si>
    <t>ALG-02-0752-FEDER-034137</t>
  </si>
  <si>
    <t>Internacionalização da Oferta de Turismo Náutco na Costa Algarvia</t>
  </si>
  <si>
    <t>ALG-02-0752-FEDER-034331</t>
  </si>
  <si>
    <t>Seacret Tours - Experiências integradas</t>
  </si>
  <si>
    <t>ALG-02-0752-FEDER-034413</t>
  </si>
  <si>
    <t>Reposicionamento e internacionalização do projeto Roots Vilamoura</t>
  </si>
  <si>
    <t>ALG-02-0752-FEDER-034478</t>
  </si>
  <si>
    <t>INDUSTRIAL FARENSE GLOBAL 2020</t>
  </si>
  <si>
    <t>ALG-02-0752-FEDER-034558</t>
  </si>
  <si>
    <t>Portimar - Internacionalização B2B e B2C</t>
  </si>
  <si>
    <t>ALG-02-0752-FEDER-034582</t>
  </si>
  <si>
    <t>Posicionamento da DREAMWAVE nos mercados internacionais</t>
  </si>
  <si>
    <t>ALG-02-0752-FEDER-034737</t>
  </si>
  <si>
    <t>ALGARVE RIDERS INTERNATIONAL</t>
  </si>
  <si>
    <t>ALG-02-0752-FEDER-034930</t>
  </si>
  <si>
    <t>Hotel Vasco da Gama - Reforço do posicionamento junto dos mercados externos</t>
  </si>
  <si>
    <t>ALG-02-0752-FEDER-034937</t>
  </si>
  <si>
    <t>MOONSHAPES Internacionalizar 2020</t>
  </si>
  <si>
    <t>ALG-02-0752-FEDER-034984</t>
  </si>
  <si>
    <t>Golden International Strategy</t>
  </si>
  <si>
    <t>ALG-02-0752-FEDER-035171</t>
  </si>
  <si>
    <t>LONDUR Internacionalização 2020</t>
  </si>
  <si>
    <t>ALG-02-0752-FEDER-035185</t>
  </si>
  <si>
    <t>TEE TIMES Global</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</si>
  <si>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</si>
  <si>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</si>
  <si>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</si>
  <si>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A CAROB WORLD pretende promover internacionalmente a produção de produtos com base em alfarroba, produtos inovadores e benéficos para a saúde, valorizado um recurso endógeno da região do Algarve.</t>
  </si>
  <si>
    <t>O projeto da POSPELOV visa posicionar, no mercado internacional, um novo Hotel Rural de 4 estrelas com 20q e espaço para eventos com capacidade para 175 pax, inserido numa propriedade agricola com 10ha, com ações dirigidas prioritariamente para o mercado da Russia e dos Paises Nórdicos do Báltico.</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</si>
  <si>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</si>
  <si>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</si>
  <si>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projeto da GREEN ROOTS visa aumentar o potencial de internacionalização de um Hotel com 64 apartamentos e restaurante, sito em Vilamoura. O empreendimento encontra-se em profundo reposicionamento e reestruturação, com vista à captação de novos e mais qualificados segmentos de mercados externos.</t>
  </si>
  <si>
    <t>A INDUSTRIAL FARENSE pretende reposicionar-se no mercado internacional, em particular em paises onde perdeu quota (ex. Japão). Com a entrada em funcionamento da nova fábrica a empresa tem condições para produzir mais goma e gérmen de alfarroba e com melhor qualidade.</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</si>
  <si>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</si>
  <si>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No ano em que cumpre 15 anos de atividade (2018), a DREAMWAVE, com operações em Albufeira, pretende iniciar o desenvolvimento de um plano de comunicação estruturado, vocacioando para reforçar o seu posicionamento nos mercados externos.</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</si>
  <si>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</si>
  <si>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</si>
  <si>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O projeto de internacionalização da MOONSHAPES tem como objetivo posicionar a plataforma PROPPY no mercado internacional, através de uma estratégia inovadora para a empresa que favoreça a sua rápida entrada no mercado.</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</si>
  <si>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</si>
  <si>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LONDUR INTERNATIONAL desenvolveu um formato de programa de TV inovador que, depois de testado em Portugal, pretende internacionalizar para 4 mercados europeus de grande consumo (Espanha, Reino Unido, Holanda e Alemanha).</t>
  </si>
  <si>
    <t>A Tee Times vai reforçar o seu posicionamento nos mercados internacionais tendo em vista a venda do produto golfe.</t>
  </si>
  <si>
    <t>ALG-24-2017-22</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</si>
  <si>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</si>
  <si>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</si>
  <si>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</si>
  <si>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</si>
  <si>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PI 9.4</t>
  </si>
  <si>
    <t>ALG-38-2017-20</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</si>
  <si>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</si>
  <si>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</si>
  <si>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</si>
  <si>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</si>
  <si>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AAC no âmbito do SI2E - DLBC FARO 2020</t>
  </si>
  <si>
    <t>ALG-06-4740-FSE-000023</t>
  </si>
  <si>
    <t>ALG-06-4740-FSE-000024</t>
  </si>
  <si>
    <t>ALG-06-4740-FSE-000026</t>
  </si>
  <si>
    <t>ALG-06-4740-FSE-000028</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</si>
  <si>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</si>
  <si>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Projeto é promovido por uma empresa recém-criada para fabrico de doces, compotas e geleias, e embalamento de mel, para comercialização em mercados e feiras, destinado ao segmento 'gourmet' e 'handmade'. O objetivo é desenvolver um negócio sustentável, baseado na criação de uma unidade de produção, através da remodelação de uma antiga fábrica de pão situada em S. Marcos da Serra, Silves, e criação de uma estrutura de comercialização.</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</si>
  <si>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</si>
  <si>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</si>
  <si>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Algarve Mediterrânico – Atelier Móvel</t>
  </si>
  <si>
    <t>ALG-06-5141-FEDER-000034</t>
  </si>
  <si>
    <t>Unidade de produção COMPMEL</t>
  </si>
  <si>
    <t>ALG-06-5141-FEDER-000035</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</si>
  <si>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</si>
  <si>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</si>
  <si>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</si>
  <si>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</si>
  <si>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</si>
  <si>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</si>
  <si>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</si>
  <si>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</si>
  <si>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</si>
  <si>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</si>
  <si>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</si>
  <si>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</si>
  <si>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</si>
  <si>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Serviços e redes de intervenção social e de saúde</t>
  </si>
  <si>
    <t>ALG-06-4538-FSE-000001</t>
  </si>
  <si>
    <t>SAICT-45-2015-03</t>
  </si>
  <si>
    <t>SAICT-45-2016-01</t>
  </si>
  <si>
    <t>SAICT-45-2016-02</t>
  </si>
  <si>
    <t>SAICT-45-2017-01</t>
  </si>
  <si>
    <t>ALG-46-2015-14</t>
  </si>
  <si>
    <t>ALG-46-2017-05</t>
  </si>
  <si>
    <t>SI-47-2015-08</t>
  </si>
  <si>
    <t>SI-47-2015-12</t>
  </si>
  <si>
    <t>SI-47-2015-16</t>
  </si>
  <si>
    <t>SI-47-2015-33</t>
  </si>
  <si>
    <t>SI-47-2016-11</t>
  </si>
  <si>
    <t>SI-51-2015-13</t>
  </si>
  <si>
    <t>SI-51-2015-21</t>
  </si>
  <si>
    <t>SI-53-2015-27</t>
  </si>
  <si>
    <t>ALG-51-2015-13</t>
  </si>
  <si>
    <t>SI-51-2016-02</t>
  </si>
  <si>
    <t>SI-51-2016-13</t>
  </si>
  <si>
    <t>SI-51-2016-20</t>
  </si>
  <si>
    <t>SI-51-2017-09</t>
  </si>
  <si>
    <t>SI-51-2017-19</t>
  </si>
  <si>
    <t>SI-52-2015-06</t>
  </si>
  <si>
    <t>SI-52-2015-14</t>
  </si>
  <si>
    <t>SI-52-2015-19</t>
  </si>
  <si>
    <t>ALG-52-2015-01</t>
  </si>
  <si>
    <t>SI-52-2015-22</t>
  </si>
  <si>
    <t>ALG-52-2015-02</t>
  </si>
  <si>
    <t>SI-52-2015-29</t>
  </si>
  <si>
    <t>SI-52-2016-04</t>
  </si>
  <si>
    <t>SI-52-2016-17</t>
  </si>
  <si>
    <t>SI-52-2016-21</t>
  </si>
  <si>
    <t>ALG-C9-2016-11</t>
  </si>
  <si>
    <t>SI-52-2017-11</t>
  </si>
  <si>
    <t>SI-53-2015-03</t>
  </si>
  <si>
    <t>SI-53-2015-05</t>
  </si>
  <si>
    <t>SI-53-2015-15</t>
  </si>
  <si>
    <t>SI-53-2015-18</t>
  </si>
  <si>
    <t>SI-53-2015-28</t>
  </si>
  <si>
    <t>SI-53-2015-25</t>
  </si>
  <si>
    <t>SI-53-2015-20</t>
  </si>
  <si>
    <t>ALG-53-2015-03</t>
  </si>
  <si>
    <t>SI-53-2015-30</t>
  </si>
  <si>
    <t>ALG-53-2015-15</t>
  </si>
  <si>
    <t>SI-53-2016-01</t>
  </si>
  <si>
    <t>SI-53-2016-03</t>
  </si>
  <si>
    <t>SI-53-2016-19</t>
  </si>
  <si>
    <t>SI-53-2016-12</t>
  </si>
  <si>
    <t>ALG-M1-2016-14</t>
  </si>
  <si>
    <t>SI-53-2017-20</t>
  </si>
  <si>
    <t xml:space="preserve">Eixo 1 </t>
  </si>
  <si>
    <t xml:space="preserve">Eixo 2 </t>
  </si>
  <si>
    <t xml:space="preserve">Eixo 3 </t>
  </si>
  <si>
    <t xml:space="preserve">Eixo 4 </t>
  </si>
  <si>
    <t xml:space="preserve">Eixo 5 </t>
  </si>
  <si>
    <t xml:space="preserve">Eixo 6 </t>
  </si>
  <si>
    <t xml:space="preserve">Eixo 7 </t>
  </si>
  <si>
    <t xml:space="preserve">Eixo 8 </t>
  </si>
  <si>
    <t xml:space="preserve">Eixo 9 </t>
  </si>
  <si>
    <t>Nova unidade internacionalizada inovadora de criação de têxteis com arte</t>
  </si>
  <si>
    <t>ALG-02-0752-FEDER-029422</t>
  </si>
  <si>
    <t>OT 03</t>
  </si>
  <si>
    <t>Capacitação de uma unidade de criação e comercialização de artigos de vestuário estampados com criações de artistas plásticos Portugueses.</t>
  </si>
  <si>
    <t>Ponta Grande - Resort de excelencia internacional</t>
  </si>
  <si>
    <t>ALG-02-0752-FEDER-034365</t>
  </si>
  <si>
    <t>O projeto Reforça a capacitação da empresa para a internacionalização, com o aumento das exportações pela aplicação de novos modelos empresariais de internacionalização, permitindo potenciar o aumento da sua base exportadora pelo otimiização da utilização da capacidade instalada de alojamento.</t>
  </si>
  <si>
    <t>ALG-02-0752-FEDER-034895</t>
  </si>
  <si>
    <t>Projeto de internacionalização da FRUSOAL - Frutas Sotavento Algarve, Lda.: incremento da competitividade e do volume de exportações, junto de atuais clientes e novos, consolidando e diversificando os mercados externos, assente numa estratégia inovadora: organizacional/ marketing.</t>
  </si>
  <si>
    <t>Projeto de internacionalização da FRUSOAL - Frutas Sotavento Algarve, Lda.</t>
  </si>
  <si>
    <t>Requalificação da Rua 25 de Abril</t>
  </si>
  <si>
    <t>ALG-04-2316-FEDER-000012</t>
  </si>
  <si>
    <t>A operação abrange a requalificação de uma das principais vias de acesso a Castro Marim (Rua 25 de Abril), a qual desemboca no centro histórico da vila e dá acesso a vários serviços, bem como a elementos patrimoniais históricos de forte expressão. A intervenção contribui para a qualidade urbanística de Castro Marim, ao nível da segurança e mobilidade e permitirá também uma melhoria significativa a nível da rede de drenagem de águas pluviais.</t>
  </si>
  <si>
    <t>Plano de Gestão e Divulgação do PARU de Loulé</t>
  </si>
  <si>
    <t>ALG-04-2316-FEDER-000022</t>
  </si>
  <si>
    <t>A operação consiste na elaboração do Plano de Gestão e Divulgação do PARU de Loulé.</t>
  </si>
  <si>
    <t>Plano de Gestão e Divulgação do PARU de Quarteira</t>
  </si>
  <si>
    <t>ALG-04-2316-FEDER-000023</t>
  </si>
  <si>
    <t>A operação consiste na elaboração do Plano de Gestão e Divulgação do PARU de Quarteira.</t>
  </si>
  <si>
    <t>Gestão, promoção e animação urbana do PARU de Tavira</t>
  </si>
  <si>
    <t>ALG-04-2316-FEDER-000028</t>
  </si>
  <si>
    <t>Com esta operação pretende-se apresentar diversas iniciativas no âmbito da gestão, animação da área urbana, promoção e dinamização da atividade económica que vise a melhoria o ambiente urbano, da área de intervenção do PARU Tavira. A candidatura vai ser uma operação conjunta entre duas entidades: Município de Tavira e Associação para o Desenvolvimento Integrado da Baixa de Tavira.</t>
  </si>
  <si>
    <t>ALG-05-3321-FSE-000003</t>
  </si>
  <si>
    <t>O projeto prevê a realização de investimentos para requalificação do espaço de trabalho, e novos equipamentos, resultando na criação de condições necessárias para se puder desenvolver novos projetos de TIC, prestando uma melhor qualidade de serviço ao cliente com novos produtos e serviços, e criar novas parcerias.</t>
  </si>
  <si>
    <t>ALG-05-3321-FSE-000004</t>
  </si>
  <si>
    <t>O Palácio do Tenente corresponde a um imóvel classificado como património histórico, o qual se visa intervencionar por forma a aliar o histórico ao sofisticado, permitindo que o espaço configure um percurso de experiências artísticas, culturais e de entretenimento.</t>
  </si>
  <si>
    <t>ALG-05-3524-FSE-000131</t>
  </si>
  <si>
    <t>ALG-05-3524-FSE-000132</t>
  </si>
  <si>
    <t>ALG-05-3827-FEDER-000002</t>
  </si>
  <si>
    <t>ALG-05-3827-FEDER-000005</t>
  </si>
  <si>
    <t>Palácio do Tenente</t>
  </si>
  <si>
    <t>Modernização da LETRAS GENEROSAS</t>
  </si>
  <si>
    <t>Expansão e modernização da LIVTC Portugal</t>
  </si>
  <si>
    <t>ALG-05-3827-FEDER-000009</t>
  </si>
  <si>
    <t>O projeto, na vertente de expansão da empresa, visa criar as fundações da próxima fase de crescimento da empresa, capacitando-a a endereçar através da marca Innuos um maior leque de países, garantindo os recursos humanos necessários bem como validando a estratégia de entrada em 2 novos mercados-alvo: França e EUA. Para além disso o projeto pretende modernizar a empresa através da aquisição de ferramentas que a permitam tornar-se mais eficiente.</t>
  </si>
  <si>
    <t>ALG-M8-2017-14</t>
  </si>
  <si>
    <t>ALG-M8-2017-12</t>
  </si>
  <si>
    <t>AAC no âmbito do SI2E - DLBC ADERE 2020</t>
  </si>
  <si>
    <t>ALG-06-4740-FSE-000031</t>
  </si>
  <si>
    <t>A operação consiste na remodelação de um espaço comercial já existente mas afecto a outra actividade, de modo a transforma-lo num local de armazenagem, exposição e venda ao publico de produtos relacionados com as actividades da empresa: canalização e climatização, sistemas de rega, manutenção de jardins, tratamento de piscinas, entre outros. Com a aquisição deste novo equipamento, possibilita a prestação de novos serviços, para novos clientes.</t>
  </si>
  <si>
    <t>ALG-06-4740-FSE-000032</t>
  </si>
  <si>
    <t>Com a implementação e execução de projeto pretende-se fundamentalmente criar um espaço de pernoita com equipamentos de apoio adequadas face às necessidades específicas das autocaravanas.</t>
  </si>
  <si>
    <t>AAC no âmbito do SI2E - DLBC PESCA DO BARLAVENTO DO ALGARVE</t>
  </si>
  <si>
    <t>ALG-M8-2017-16</t>
  </si>
  <si>
    <t>AAC no âmbito do SI2E - DLBC LAGOS 2020</t>
  </si>
  <si>
    <t>ALG-06-4740-FSE-000018</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</si>
  <si>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</si>
  <si>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ALG-06-4740-FSE-000020</t>
  </si>
  <si>
    <t>A candidatura consiste na ampliação da unidade de alojamento local existente, com aumento da capacidade de 7 para 14 pessoas, com possibilidade de atingir as 20. A referida ampliação irá conduzir à criação de um posto de trabalho por contrato sem termo.</t>
  </si>
  <si>
    <t>Área de acolhimento e de serviço para autocaravanas</t>
  </si>
  <si>
    <t>ALG-06-5141-FEDER-000042</t>
  </si>
  <si>
    <t>AUMENTO DA CAPACIDADE INSTALADA DA EMPRESA EXISTENTE E ABERTURA DE LOJA</t>
  </si>
  <si>
    <t>ALG-06-5141-FEDER-000024</t>
  </si>
  <si>
    <t>Implementação de SW desenvolvido à medida,assente na tecnologia BIM que permitirá uniformizar processos,traduzindo-se numa maior produtividade,qualidade dos Projectos e contratação de 3 colaboradores.</t>
  </si>
  <si>
    <t>ALG-06-5141-FEDER-000027</t>
  </si>
  <si>
    <t>Ampliação das Casas D'Aldeia</t>
  </si>
  <si>
    <t>ALG-06-5141-FEDER-000031</t>
  </si>
  <si>
    <t>SAICT-45-2017-02</t>
  </si>
  <si>
    <t>EvHe .: Origens e Evolução da Coginção Humana e o imapcto da ecologia costeira no SW Ibérico</t>
  </si>
  <si>
    <t>ALG-01-0145-FEDER-027833</t>
  </si>
  <si>
    <t>VITAL .: Identificação de Sequências variantes em genomas humanos e estabelecimento da causalidade dessas variantes na NCVE - VITAL</t>
  </si>
  <si>
    <t>ALG-01-0145-FEDER-028044</t>
  </si>
  <si>
    <t>CLIMFISH .: Análise da vulnerabilidade da pesca costeira às mudanças climáticas na costa Portuguesa</t>
  </si>
  <si>
    <t>ALG-01-0145-FEDER-028518</t>
  </si>
  <si>
    <t>ENLACE .: Abordagem holística á simulação da evolução da costa a longo prazo</t>
  </si>
  <si>
    <t>ALG-01-0145-FEDER-028949</t>
  </si>
  <si>
    <t>PROLAR .: Programação metabólica precoce em peixes mediante modulação nutricional</t>
  </si>
  <si>
    <t>ALG-01-0145-FEDER-029151</t>
  </si>
  <si>
    <t>MugePortal .: Concheiros de Muge: Um novo portal para os últimos caçadores-recolectores do vale do Tejo, Portugal</t>
  </si>
  <si>
    <t>ALG-01-0145-FEDER-029680</t>
  </si>
  <si>
    <t>Odoracid .: Efeitos da acidificação dos oceanos no sistema neuronal do Linguado, Solea senegalensis</t>
  </si>
  <si>
    <t>ALG-01-0145-FEDER-030262</t>
  </si>
  <si>
    <t>BECORV .: Bases ecológicas para uma gestão sustentável da corvina</t>
  </si>
  <si>
    <t>ALG-01-0145-FEDER-030278</t>
  </si>
  <si>
    <t>DEvoCancer .: Descodificação da evolução do cancro da mama através de assinaturas de expressão diferencial do alelo mutado</t>
  </si>
  <si>
    <t>ALG-01-0145-FEDER-031477</t>
  </si>
  <si>
    <t>ReaDyHyCiCN .: Estudos da dinâmica da combustão do hidrogénio em nanotubos de carbono</t>
  </si>
  <si>
    <t>ALG-01-0145-FEDER-031955</t>
  </si>
  <si>
    <t>SI-47-2017-13</t>
  </si>
  <si>
    <t>SI-47-2017-03</t>
  </si>
  <si>
    <t>Desenvolvimento de um novo sistema AVAC baseado em jatos confluentes</t>
  </si>
  <si>
    <t>ALG-01-0247-FEDER-027811</t>
  </si>
  <si>
    <t>FEEDFIRST .: Desenvolvimento de uma nova tecnologia para cultivo de larvas de peixes à primeira alimentação</t>
  </si>
  <si>
    <t>ALG-01-0247-FEDER-034050</t>
  </si>
  <si>
    <t>A presente proposta visa a conceção e desenvolvimento de um novo sistema AVAC baseado em jatos confluentes, configurando um dispositivo vertical de canto para ventilação, aquecimento e arrefecimento de ar junto das paredes através de jatos.</t>
  </si>
  <si>
    <t>O projecto pretende desenvolver um kit tecnológico, alimento e tanque de cultivo, para o larvas de peixes marinhos à primeira alimentação, que aproveite o seu alto potencial de crescimento, garanta uma qualidade de água óptima, reduza mortalidades, e permita um custo de produção razoável.</t>
  </si>
  <si>
    <t>PINE VILLAS RUR-URBAN RESORT</t>
  </si>
  <si>
    <t>ALG-02-0853-FEDER-024122</t>
  </si>
  <si>
    <t>O projeto da PINE VILLAS visa a requalificação de edifício devoluto na Quinta do Pinhão em Lagos para instalação de uma nova unidade de alojamento turistico, animação turistica, restauração e promoção gastronómica.</t>
  </si>
  <si>
    <t>EvaporCork .: Arrefecimento evaporativo passivo de fachadas com recurso a ICB</t>
  </si>
  <si>
    <t>ALG-01-0247-FEDER-033357</t>
  </si>
  <si>
    <t>O projeto EvaporCork visa o desenvolvimento de um novo sistema evaporativo passivo de fachadas revestidas com ICB, capaz de promover o arrefecimento de edifícios e mitigar o fenómeno da ilha de calor em países quentes e secos, alargando a oferta de revestimentos sustentáveis em ICB.</t>
  </si>
  <si>
    <t>ALG-04-2114-FEDER-000048</t>
  </si>
  <si>
    <t>Ecovia e Ciclovia da Costa Vicentina (Vila do Bispo/ Aljezur)</t>
  </si>
  <si>
    <t>O projeto assenta numa rede de ecovias e ciclovias que ligam os dois concelhos, permitindo aos seus utilizadores o contato com a natureza, usufruindo das caraterísticas únicas destes dois concelhos da Costa Vicentina</t>
  </si>
  <si>
    <t>Aljezur e Vila do Bispo</t>
  </si>
  <si>
    <t>ALG-04-2316-FEDER-000015</t>
  </si>
  <si>
    <t>ALG-04-2316-FEDER-000020</t>
  </si>
  <si>
    <t>ALG-04-2316-FEDER-000021</t>
  </si>
  <si>
    <t>ALG-04-2316-FEDER-000027</t>
  </si>
  <si>
    <t>Reabilitação do Antigo Edifício da Lota</t>
  </si>
  <si>
    <t>A presente ação propõe a renovação do antigo edifício da lota, com vista à sua reconversão num espaço alternativo de promoção de atividades culturais e criativas. A antiga lota passará a ter a função de multiusos, direcionada para a realização de eventos multiculturais (eventos, festividades, comemorações e tradições locais/regionais), contribuindo para a animação e dinamismo da economia local.</t>
  </si>
  <si>
    <t>Gestão e Animação do PARU - Silves</t>
  </si>
  <si>
    <t>Jardim da República - Silves</t>
  </si>
  <si>
    <t>O projecto de gestão e animação do PARU visa a operacionalização da dimensão imaterial do PARU de Silves, com um conjunto de iniciativas centradas na promoção, animação e gestão do território da ARU e dos seus recursos. Pretende-se, assim, a uma componente de valorização e de reforço da notoriedade interna e externamente da cidade, contribuindo para a melhoria da qualidade de vida, da regeneração e da revitalização da ARU.</t>
  </si>
  <si>
    <t>A operação pretende contribuir para a melhoria no que respeita à funcionalidade, coerência e estrutura do espaço público potenciando significativamente a capacidade de estacionamento e mobilidade para os moradores da zona habitacional a norte da área de intervenção e utentes quer das escolas na envolvente do jardim. Com a recuperação do Jardim da República pretende-se devolver à população um espaço verde de referência na cidade de Silves.</t>
  </si>
  <si>
    <t>Recuperação do Edifício do Compromisso Maritimo</t>
  </si>
  <si>
    <t>Destina-se a requalificar um edifício degradado e descaracterizado pelos usos e intervenções em que a preocupação de manter a nobreza original não se verificou. Foi o piso térreo que sofreu mais intervenções desadequadas sendo por isso alvo de uma intervenção mais profunda. Para o piso superior a intervenção preconizada é mínima pois conserva alguns elementos tradicionais. Inclui ainda a demolição da cobertura e o reforço estrutural do edifício.</t>
  </si>
  <si>
    <t>ALG-67-2017-08</t>
  </si>
  <si>
    <t>Qualidade dos sistemas de ensino e formação de nível não-superior</t>
  </si>
  <si>
    <t>ALG-07-5267-FSE-000002</t>
  </si>
  <si>
    <t>ALG-07-5267-FSE-000003</t>
  </si>
  <si>
    <t>ALG-07-5267-FSE-000005</t>
  </si>
  <si>
    <t>ALG-07-5267-FSE-000006</t>
  </si>
  <si>
    <t>ALG-07-5267-FSE-000007</t>
  </si>
  <si>
    <t>ALG-07-5267-FSE-000008</t>
  </si>
  <si>
    <t>Formação contínua de professores, formadores e outros agentes de formação</t>
  </si>
  <si>
    <t>Pretende-se desenvolver formação contínua de docentes com vista ao desenvolvimento de competências profissionais promotoras do sucesso escolar, no âmbito do Prog. Nac.de Promoção do Sucesso Escolar, em resposta às fragilidades identificadas nos Planos de Ação Estratégica das Escolas associadas. Organiza-se em 62 cursos com 77 ações com enfoque nas práticas pedagógicas e didáticas, ambientes de aprendizagem inovadores e dinâmicas organizacionais</t>
  </si>
  <si>
    <t>Esta candidatura dá sequência ao processo induzido pelo Plano Nacional Promoção Sucesso Escolar e pretende apoiar a execução dos Planos de Ação Estratégica (PAE) das escolas. Assim, as estratégicas insertas nos PAE serão operacionalizadas, pelo plano de formação a apoiar,capacitando as equipas docentes incumbidas da sua condução e desenvolvimento, no sentido de melhorar o processo de ensino e de aprendizagem e concomitantemente o sucesso escolar</t>
  </si>
  <si>
    <t>O presente projeto articula-se com a política educativa, com as exigências do PNPSE e com os Planos de Ação Estratégica elaborados pelos agrupamentos de escolas, nos quais foram identificadas as necessidades de formação docente. Contribui para o desenvolvimento profissional dos docentes e organizacional das escolas, numa perpectiva ecológica, apoiando a melhoria das aprendizagens, a promoção do sucesso escolar e a prevenção do abandono escolar.</t>
  </si>
  <si>
    <t>O presente projeto encontra-se articulado com a política educativa, alinhado com as exigências do PNPSE e com os planos de Ação Estratégicos elaborados pelos agrupamentos de escola, nos quais foram identificadas as necessidades de formação para concretização dos mesmos. Visa a melhoria das aprendizagens, a promoção do sucesso escolar e prevenção do abandono escolar.</t>
  </si>
  <si>
    <t>O Plano de formação visa dar resposta às necessidades de formação contínua dos docentes da educação pré escolar e dos ensinos básico e secundário dos agrupamentos associados do CFAE Ria Formosa, identificadas nas escolas e enquadradas nas prioridades definidas pelo sistema educativo e, fundamentalmente, as decorrentes do programa Nacional de Promoção do Sucesso Escolar. As ações a realizar dão relevo à formação em didáticas específicas.</t>
  </si>
  <si>
    <t>Sendo possível através do CRESC Algarve 2020 obter apoio para a implementação do PNPSE, o CFAE de Albufeira, Lagoa e Silves, entidade vocacionada para formação contínua de docentes submete a presente candidatura. Estão associados ao Centro sete Agrupamentos de Escolas: Albufeira Poente, Albufeira, Ferreiras, Padre António Martins de Oliveira / Lagoa, Rio Arade, Silves e Silves Sul.</t>
  </si>
  <si>
    <t>ALG-07-5470-FSE-000003</t>
  </si>
  <si>
    <t>Aprendizagem ao longo da vida</t>
  </si>
  <si>
    <t>ALG-70-2017-21</t>
  </si>
  <si>
    <t>Cursos de Educação e Formação de Adultos (EFA)</t>
  </si>
  <si>
    <t>PI 10.3</t>
  </si>
  <si>
    <t>Os Cursos de Educação e Formação para Adultos (Cursos EFA) assumem-se como uma modalidade de formação de dupla certificação e constituem-se como o principal instrumento para a qualificação de adultos, visam a redução dos seus défices de qualificação bem como a melhoria dos níveis de empregabilidade e de inclusão social e profissional e inserem-se no quadro conceptual da educação e formação ao longo da vida.</t>
  </si>
  <si>
    <t>ALG-01-0145-FEDER-029319</t>
  </si>
  <si>
    <t>GT-LightUP .: Iluminar gasotransmissores sinalizadores</t>
  </si>
  <si>
    <t>OtiCalFrut .: OtiCalFrut: CALibração ÓTIca de FRUTos</t>
  </si>
  <si>
    <t>ALG-01-0247-FEDER-033652</t>
  </si>
  <si>
    <t>O projeto OPTICALFRUT, promovido pela CALIBRAFRUTA em consórcio com o CEOT da Universidade do Algarve e a MCM Electronics visa desenvolver um módulo ótico para a calibração automática e não invasiva de fruta, através de parâmetros de qualidade interna e da verificação dos defeitos internos.</t>
  </si>
  <si>
    <t>SI-47-2017-14</t>
  </si>
  <si>
    <t>NIBAP .: Nucleo de Investigação em Biotecnologia e Agricultura de Precisão</t>
  </si>
  <si>
    <t>ALG-01-0247-FEDER-037303</t>
  </si>
  <si>
    <t>O projeto visa a constituição de um Nucleo de Investigação focado na área da Biotecnologia e Agricultura de Precisão.</t>
  </si>
  <si>
    <t>Algarve Wines &amp; Spirits</t>
  </si>
  <si>
    <t>ALG-02-0853-FEDER-017265</t>
  </si>
  <si>
    <t>O projeto Wines &amp; Spirits pretende o aumento da competividade das empresas do setor das bebidas do Algarve e a implementação de ferramentas de carácter inovador.</t>
  </si>
  <si>
    <t>Reabilitação do Espaço da antiga Igreja Matriz (atual Quintal da Câmara Municipal) com vista à ampliação do Museu Municipal de Arqueologia de Albufeira</t>
  </si>
  <si>
    <t>ALG-04-2316-FEDER-000024</t>
  </si>
  <si>
    <t>OT 06</t>
  </si>
  <si>
    <t>A proposta centra-se na conservação, restauro e valorização dos vestígios edificados da Igreja de Santa Maria, que correspondem à antiga Capela-Mor, tendo em vista a sua adaptação para espaço expositivo e de atividades culturais, e na criação de um novo espaço privado de uso público da cidade, um pátio murado que corresponde em dimensão às antigas naves da Igreja.</t>
  </si>
  <si>
    <t>Plano de Gestão e Divulgação do PARU de Albufeira e da Respetiva Implementação no período de 2017-2020</t>
  </si>
  <si>
    <t>ALG-04-2316-FEDER-000025</t>
  </si>
  <si>
    <t>A operação visa aumentar o nível de alavancagem de investimentos públicos e privados complementares às operações financiadas no âmbito PARU, assim como a divulgação dos incentivos associados e ainda o aumento do grau de conhecimento e satisfação dos residentes e visitantes.</t>
  </si>
  <si>
    <t>Reabilitação para adaptação a Centro de Artes e Ofícios (Edifício do Antigo Tribunal)</t>
  </si>
  <si>
    <t>ALG-04-2316-FEDER-000026</t>
  </si>
  <si>
    <t>Pretende-se dotar o Edifício do antigo Tribunal de Albufeira das adequadas caraterísticas físicas e funcionais para a instalação de um Centro de Artes e Ofícios, um equipamento público destinado primordialmente a atividades de divulgação de artes, técnicas, saberes e produtos artesanais locais, integrando a componente informativa, expositiva, formativa e comercial.</t>
  </si>
  <si>
    <t>Requalificação da Zona Envolvente da Igreja Matriz</t>
  </si>
  <si>
    <t>ALG-04-2316-FEDER-000032</t>
  </si>
  <si>
    <t>A presente ação propõe a requalificação da Zona envolvente à Igreja Matriz. A intervenção promoverá a atratividade da imagem urbana, criando um espaço de permanência com qualidade e condições para a sua utilização em segurança.</t>
  </si>
  <si>
    <t>ALG-05-3321-FSE-000007</t>
  </si>
  <si>
    <t>OT 08</t>
  </si>
  <si>
    <t>O projeto da YESNUMBER visa a criação de um novo espaço de trabalho multifuncional, na freguesia de S. Clemente (Loulé), fundamentalmente dedicado à programação, consultoria e integração de ferramentas tecnológicas de apoio à gestão de PME. A requalificação do espaço irá não só servir o propósito comercial mas será também o principal local de trabalho dos 3 recursos humanos a contratar.</t>
  </si>
  <si>
    <t>ALG-05-3321-FSE-000008</t>
  </si>
  <si>
    <t>Esta operação está centrada em três vertentes. Em primeiro lugar pela criação da empresa, criando um espaço aberto ao público adequado. Em segundo lugar pela utilização de equipamentos e software de TIC de vanguarda, assim como pela via da utilização de equipamentos eficientes e utilizadores de energias renováveis para o showroom. Em terceiro lugar, pela promoção da empregabilidade, criando o posto de trabalho da empresária e de um funcionário.</t>
  </si>
  <si>
    <t>ALG-05-3321-FSE-000011</t>
  </si>
  <si>
    <t>O presente projeto tem como objetivo capacitar a i7 GO para a expansão da sua cadeia de valor e da área geográfica de atuação, através de um conjunto de opções de investimento inovadores, o que permitirá aumentar as exportações, a notoriedade e visibilidade da empresa na economia digital e do Algarve, enquanto destino turístico de eleição.</t>
  </si>
  <si>
    <t>ALG-05-3321-FSE-000012</t>
  </si>
  <si>
    <t>A operação prevê o conjunto de intervenções necessárias à produção de uma cerveja única na região – Moça; e a capacitação da empresa para a investigação e desenvolvimento de novas formulações de cerveja artesanal, com incorporação de produções algarvias. É prevista ainda a criação de pelo menos 3 postos de trabalho, para além do fomento das dinâmicas de cooperação locais, designadamente com parcerias com outros produtores.</t>
  </si>
  <si>
    <t>ALG-05-3321-FSE-000015</t>
  </si>
  <si>
    <t>O investimento da GIOLATTO visa criar uma linha de transformação de queijo ralado, que será complementar às linhas de transformação de pastas e carnes que a empresa está a instalar em Portimão, no âmbito do projeto SI INOVAÇÃO (19576).</t>
  </si>
  <si>
    <t>ALG-05-3321-FSE-000018</t>
  </si>
  <si>
    <t>O projeto prevê a realização de investimentos, nomeadamente a aquisição de novos equipamentos, obras de adaptação das instalações e lançamento de uma nova marca, resultando na criação de condições necessárias para se puder desenvolver novos projetos conciliando a área das indústrias criativas com o e-commerce.</t>
  </si>
  <si>
    <t>ALG-05-3321-FSE-000019</t>
  </si>
  <si>
    <t>A Ecosonda é uma nova empresa de base tecnológica, criada por dois empreendedores da área da Física Médica oriundos da Universidade do Algarve, que tem por objectivo a prestação de serviços direcionados ao sector da Saúde. A especificidade tecnológica da oferta de serviços obriga à utilização de um conjunto de equipamentos que representa uma importante componente de investimento inicial, à qual se soma a do investimento em capital humano.</t>
  </si>
  <si>
    <t>ALG-05-3321-FSE-000021</t>
  </si>
  <si>
    <t>O projeto visa o apoio ao desenvolvimento de uma empresa recem criada, através da aquisição de equipamentos de vending. O projeto apresenta aspectos claramente inovadores, quer pela forte componente tecnológica dos equipamentos em causa, mas principalmente por apresentar uma forma inovadora de comercializar produtos regionais tradicionais.</t>
  </si>
  <si>
    <t>EAFT – Empreendedorismo e criação de postos de trabalho qualificados</t>
  </si>
  <si>
    <t>ALG-05-3827-FEDER-000017</t>
  </si>
  <si>
    <t>ALG-M8-2017-13</t>
  </si>
  <si>
    <t>ALG-06-4740-FSE-000044</t>
  </si>
  <si>
    <t>OT 09</t>
  </si>
  <si>
    <t>O projeto tem como objetivo a criação de atividades de animação turística, utilizando “Buggy’s, por locais do interior do Algarve, sempre procurando complementar com outras atividades de caráter lúdico e cultural, afirmando-se como uma empresa que alia a animação turística a experiências culturais, gastronómicas e de natureza.</t>
  </si>
  <si>
    <t>ALG-06-4740-FSE-000047</t>
  </si>
  <si>
    <t>O projeto de investimento da CASA MODESTA visa a modernização e expansão da atividade, com vista ao desenvolvimento da empresa em prol da captação de novos públicos e do fomento do posicionamento nos segmentos turísticos identificados. O investimento assentará na consolidação do espaço exterior como área de lazer, de criação e bem-estar entre os turistas e a comunidade e a natureza envolvente.</t>
  </si>
  <si>
    <t>ALG-06-4740-FSE-000049</t>
  </si>
  <si>
    <t>A empresa considera crucial realizar investimentos em novos canais de comunicação eletrónica, equipamentos e divulgação promocional, para que seja possível assegurar o inicio da atividade.</t>
  </si>
  <si>
    <t>ALG-06-4740-FSE-000054</t>
  </si>
  <si>
    <t>O investimento da SIESTA CAMPERS visa a expansão e desenvolvimento da atividade da empresa, com vista a reforçar o posicionamento nos segmentos turísticos que tem vindo a captar, ao mesmo tempo que aposta na captação de novos públicos e segmentos. O investimento passa fundamentalmente pelo aumento da frota e pela melhoria das condições de receção na sede da empresa, localizada em São Brás de Alportel, numa antiga oficina automóvel na EN 2.</t>
  </si>
  <si>
    <t>AAC no âmbito do SI2E - DLBC TAVIRA 2020</t>
  </si>
  <si>
    <t>ALG-06-4740-FSE-000056</t>
  </si>
  <si>
    <t>O presente projeto visa a implementação de um estabelecimento - cafetaria, através da adaptação de um espaço já existente no centro da cidade de Tavira, mais concretamente, na Rua da Liberdade, n.º 26, com intuito de proporcionar aos residentes e visitantes uma oferta diversificada, num espaço que até dia 31 de outubro se encontra a funcionar como comércio de produtos de artesanato.</t>
  </si>
  <si>
    <t>ALG-06-4740-FSE-000062</t>
  </si>
  <si>
    <t>Será um serviço a disponibilizar na área da restauração e bebidas e venda de produtos locais. Com a realização deste plano de investimento, contribui-se diretamente para a fixação de população com a criação de um posto de trabalho e promove o desenvolvimento local pela venda de produtos regionais.</t>
  </si>
  <si>
    <t>ALG-06-4740-FSE-000073</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</si>
  <si>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</si>
  <si>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Criação de atividades de animação de caráter lúdico</t>
  </si>
  <si>
    <t>ALG-06-5141-FEDER-000059</t>
  </si>
  <si>
    <t>PI 09.10</t>
  </si>
  <si>
    <t>MODERNIZAÇÃO E EXPANSÃO DA ATIVIDADE DA CASA MODESTA</t>
  </si>
  <si>
    <t>ALG-06-5141-FEDER-000062</t>
  </si>
  <si>
    <t>Urbanvet</t>
  </si>
  <si>
    <t>ALG-06-5141-FEDER-000067</t>
  </si>
  <si>
    <t>Expansão e modernização da SIESTA CAMPERS</t>
  </si>
  <si>
    <t>ALG-06-5141-FEDER-000076</t>
  </si>
  <si>
    <t>À da Marta</t>
  </si>
  <si>
    <t>ALG-06-5141-FEDER-000079</t>
  </si>
  <si>
    <t>Café na Quinta do Monte</t>
  </si>
  <si>
    <t>ALG-06-5141-FEDER-000086</t>
  </si>
  <si>
    <t>Modernização da Marisqueira Mariscos e Petiscos</t>
  </si>
  <si>
    <t>ALG-06-5141-FEDER-000099</t>
  </si>
  <si>
    <t>GAFAPROTECT .: Controle da antracnose da oliveira através de silenciamento e expressão de genes utilizando um vírus de planta como vector</t>
  </si>
  <si>
    <t>ALG-01-0145-FEDER-028263</t>
  </si>
  <si>
    <t>TOMVIRPROTECT .: Desenvolvimento de um vetor para proteção de plantas de tomate contra TSWV</t>
  </si>
  <si>
    <t>ALG-01-0145-FEDER-028266</t>
  </si>
  <si>
    <t>WakeUp .: O despertar do oócito: reactivação transcricional após um estado quiescente prolongado.</t>
  </si>
  <si>
    <t>ALG-01-0145-FEDER-028441</t>
  </si>
  <si>
    <t>TRANSFISH .: Aclimatação transgeracional de peixes temperados às alterações climáticas.</t>
  </si>
  <si>
    <t>ALG-01-0145-FEDER-028647</t>
  </si>
  <si>
    <t>EW-Coast .: Sistema de alerta a riscos costeiros induzidos por tempestades</t>
  </si>
  <si>
    <t>ALG-01-0145-FEDER-028657</t>
  </si>
  <si>
    <t>AquaRAM .: Determinantes de resistencia antimicrobina em ambientes de aquacultura</t>
  </si>
  <si>
    <t>ALG-01-0145-FEDER-028824</t>
  </si>
  <si>
    <t>GreenVet .: Desvendando o potencial de plantas marinhas halófitas como fontes inovadoras de produtos para uso veterinário</t>
  </si>
  <si>
    <t>ALG-01-0145-FEDER-028876</t>
  </si>
  <si>
    <t>OnOff .: Conjugação do registo sedimentar onshore e offshore de tsunamis</t>
  </si>
  <si>
    <t>ALG-01-0145-FEDER-028941</t>
  </si>
  <si>
    <t>REMIRucula .: Caracterização da resistência ao míldio na cultura da rúcula</t>
  </si>
  <si>
    <t>ALG-01-0145-FEDER-028963</t>
  </si>
  <si>
    <t>METALCHEMBIO .: Combinação inovadora de estratégias químicas e biológicas para a recuperação de metais de efluentes e de lixiviados</t>
  </si>
  <si>
    <t>ALG-01-0145-FEDER-029251</t>
  </si>
  <si>
    <t>KeePace .: Keep Pace: Seleção de árvores capazes de acompanhar as rápidas alterações ambientais, base para a gestão de montados sustentáveis do século XXI</t>
  </si>
  <si>
    <t>ALG-01-0145-FEDER-029263</t>
  </si>
  <si>
    <t>SeGrPolyQ .: O papel dos grânulos de stress nas doenças de poliglutaminas: da patogénese à terapia molecular</t>
  </si>
  <si>
    <t>ALG-01-0145-FEDER-029480</t>
  </si>
  <si>
    <t>RhizoMiS .: Manipulação do microbioma da rizosfera de Salicornia para exploração de bioprodutos e melhoramento de bioprocessos</t>
  </si>
  <si>
    <t>ALG-01-0145-FEDER-029736</t>
  </si>
  <si>
    <t>WarmWorld .: Compreender os períodos climáticos quentes do passado nos últimos 1.5 Ma</t>
  </si>
  <si>
    <t>ALG-01-0145-FEDER-029897</t>
  </si>
  <si>
    <t>CromSeg .: Mecanismos moleculares da segregação cromossómica</t>
  </si>
  <si>
    <t>ALG-01-0145-FEDER-030014</t>
  </si>
  <si>
    <t>Seaweeds4Feeds .: Libertação do potencial das macroalgas marinhas para a alimentação de porcos e aves</t>
  </si>
  <si>
    <t>ALG-01-0145-FEDER-030238</t>
  </si>
  <si>
    <t>i-Five .: Extensão do acesso de espectro dinâmico para rádio 5G</t>
  </si>
  <si>
    <t>ALG-01-0145-FEDER-030500</t>
  </si>
  <si>
    <t>ReFloRest .: Reabilitando Residuos Agrofloestais: Das Interações Intermoleculares em Polifenois Naturais ao Desenvolvimento de Novos Biomateriais de Valor Acrescentado.</t>
  </si>
  <si>
    <t>ALG-01-0145-FEDER-030619</t>
  </si>
  <si>
    <t>LinguaTox .: Sistema de língua bioelectrónica para a detecção de toxinas paralisantes marinhas em bivalves</t>
  </si>
  <si>
    <t>ALG-01-0145-FEDER-030891</t>
  </si>
  <si>
    <t>NanoReproTox .: Desvendando os impactos ecológicos da toxicidade de nanopartículas na reprodução de organismos marinhos</t>
  </si>
  <si>
    <t>ALG-01-0145-FEDER-030908</t>
  </si>
  <si>
    <t>EMERGEMIX .: Efeitos de mixturas de contaminantes emergentes nos ecossistemas aquáticos: uma abordagem a vários níveis de organização biológica</t>
  </si>
  <si>
    <t>ALG-01-0145-FEDER-030922</t>
  </si>
  <si>
    <t>SourUnion .: SourUnion - Análise da interacção entre o porta-enxerto laranjeira azeda e a variedade enxertada que provoca o declínio dos citrinos na presença do Citrus tristeza virus</t>
  </si>
  <si>
    <t>ALG-01-0145-FEDER-030957</t>
  </si>
  <si>
    <t>OBSERVA.FISH .: Sistemas de Observação Autónomos a Bordo de Embarcações de Pesca para Apoio a uma Gestão dos Ecossistemas Marinhos</t>
  </si>
  <si>
    <t>ALG-01-0145-FEDER-031141</t>
  </si>
  <si>
    <t>HabWAVE .: Relevância da conjugação de processos biológicos e físicos na iniciação de blooms de algas nocivas na costa NW de Portugal</t>
  </si>
  <si>
    <t>ALG-01-0145-FEDER-031265</t>
  </si>
  <si>
    <t>GreenTreat .: Integração de um método sustentável utilizando microalgas para o tratamento terciário de efluentes urbanos em Estações de Tratamento de Águas Residuais no Algarve</t>
  </si>
  <si>
    <t>ALG-01-0145-FEDER-031567</t>
  </si>
  <si>
    <t>TRANSCULTURAL .: História, Arqueologia e Antropo-biogeoquímica da população medieval em Portugal (sécs. X-XIV). Cultura, identidades e interculturalidade descodificadas pelo estudo da dieta e da mobil</t>
  </si>
  <si>
    <t>ALG-01-0145-FEDER-031599</t>
  </si>
  <si>
    <t>Microcontrol .: Utilização da capacidade terapêutica do microbioma para a melhoria da larvicultura de peixes</t>
  </si>
  <si>
    <t>ALG-01-0145-FEDER-031996</t>
  </si>
  <si>
    <t>INFLAMMAA .: Desvendando o papel modulador imune e neuro-endócrino do triptofano durante a inflamação</t>
  </si>
  <si>
    <t>ALG-01-0145-FEDER-032349</t>
  </si>
  <si>
    <t>MP-BITOX .: Microplásticos em bivalves comerciais da costa Portuguesa: identificação das espécies mais sensíveis à presença de microplásticos no ambiente e avaliação da toxicidade dos agregados microp</t>
  </si>
  <si>
    <t>ALG-01-0145-FEDER-032453</t>
  </si>
  <si>
    <t>Projeto Faro</t>
  </si>
  <si>
    <t>ALG-02-0853-FEDER-033346</t>
  </si>
  <si>
    <t>O Hotel em vias de construção tem como objetivo reforçar a oferta hoteleira na cidade de Faro apostando na qualidade e modernidade. Consideramos que para tal será essencial a experiência do nosso grupo a nível da construção e da gestão de hotelaria, que permite aplicar todo o nosso Know-how.</t>
  </si>
  <si>
    <t>ALG-B3-2018-02</t>
  </si>
  <si>
    <t>Estágios</t>
  </si>
  <si>
    <t>ALG-05-31B3-FSE-000001</t>
  </si>
  <si>
    <t>As medidas de estágios visam complementar e desenvolver as competências dos desempregados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</si>
  <si>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Criação e início de operações da YESNUMBER</t>
  </si>
  <si>
    <t>ALG-05-3827-FEDER-000012</t>
  </si>
  <si>
    <t>Leila Real Kitchen Space Projects | Empreendedorismo e criação de empresas</t>
  </si>
  <si>
    <t>ALG-05-3827-FEDER-000013</t>
  </si>
  <si>
    <t>CENTRO DE NEUROCIÊNCIAS DO ALGARVE</t>
  </si>
  <si>
    <t>ALG-05-3827-FEDER-000016</t>
  </si>
  <si>
    <t>O ambulatório vai disponibilizar à comunidade um conjunto de “consultas de especialidade”, serviço que estará distribuída por um horário regular e por um horário de Urgência. A domiciliação terapêutica será realizada no âmbito de acordos contratuais com agências de seguros. Já o laboratório e a formação serão tarefas paralelas às atividades a desenvolver que não proporcionarão receitas.</t>
  </si>
  <si>
    <t>Cerveja Artesanal | A fábrica da "Moça"</t>
  </si>
  <si>
    <t>ALG-05-3827-FEDER-000018</t>
  </si>
  <si>
    <t>Instalação de nova linha de produto da GIOLATTO</t>
  </si>
  <si>
    <t>ALG-05-3827-FEDER-000021</t>
  </si>
  <si>
    <t>Expansão e nova plataforma online LabPrint</t>
  </si>
  <si>
    <t>ALG-05-3827-FEDER-000024</t>
  </si>
  <si>
    <t>ECOSONDA2008</t>
  </si>
  <si>
    <t>ALG-05-3827-FEDER-000025</t>
  </si>
  <si>
    <t>Vending turistico de produtos regionais</t>
  </si>
  <si>
    <t>ALG-05-3827-FEDER-000028</t>
  </si>
  <si>
    <t>Valorização da Escrita do Sudoeste e Conservação e Valorização das Antas do Ameixial</t>
  </si>
  <si>
    <t>ALG-05-3928-FEDER-000015</t>
  </si>
  <si>
    <t>Patrimónios de Castro Marim: Valorização e Promoção de Produtores Locais e Produtos Endógenos</t>
  </si>
  <si>
    <t>ALG-05-3928-FEDER-000018</t>
  </si>
  <si>
    <t>A operação tem como objectivo a conservação e valorização da Escrita do Sudoeste e das Antas do Ameixial e insere-se numa estratégia de valorização e promoção dos recursos naturais e culturais do território, através da preservação do património histórico.</t>
  </si>
  <si>
    <t>A operação preconiza a valorização económica de recursos endógenos associados a Castro Marim, concretamente a valorização e promoção dos produtores locais e dos produtos endógenos, designadamente flor de sal e sal de Castro Marim e a raça autóctone cabra de raça algarvia, entre outros</t>
  </si>
  <si>
    <t>ALG-38-2017-26</t>
  </si>
  <si>
    <t>Formação de profissionais do setor da saúde</t>
  </si>
  <si>
    <t>ALG-06-4538-FSE-000004</t>
  </si>
  <si>
    <t>ALG-06-4538-FSE-000005</t>
  </si>
  <si>
    <t>Face às necessidades identificadas ao nível da saúde na nossa instituição, esta candidatura permitirá aos nossos colaboradores a aquisição, desenvolvimento e renovação de conhecimentos, bem como a aquisição de instrumentos e métodos inovadores que combatam a obsolescência. Deste modo, tal facto irá permitir uma maior qualidade nos serviços prestados pela Associação garantindo, desta forma, maior bem-estar aos nossos utentes.</t>
  </si>
  <si>
    <t>Estando em causa o Ser Humano, a saúde/vida, conhecimentos especializados, recursos, tecnologias, valores éticos, deontológicos e jurídicos, terá que ser neste ambiente complexo e diversificado que a prestação de cuidados de saúde deverá ser realizada. Revelando-se de extrema importância para a FADS, dar resposta às crescentes exigências do setor da saúde, capacitando os seus profissionais para a prestação de cuidados de saúde de excelência.</t>
  </si>
  <si>
    <t>ALG-06-4740-FSE-000013</t>
  </si>
  <si>
    <t>ALG-06-4740-FSE-000030</t>
  </si>
  <si>
    <t>A casa de campo complementada com vertente holística enriquecedora na sua diversidade, projeta Monchique, pela sua elevada qualidade de serviços diversificados, contribuindo para o bem-estar global dos seus hóspedes. As experiências são inovadoras, interessantes e genuínas. Os hóspedes são recebidos de forma exemplar e distinta, sem preocupação de raça, idade, género ou religião, todos são Bem Vindos.</t>
  </si>
  <si>
    <t>ALG-06-4740-FSE-000040</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</si>
  <si>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</si>
  <si>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ALG-06-4740-FSE-000045</t>
  </si>
  <si>
    <t>ALG-06-4740-FSE-000046</t>
  </si>
  <si>
    <t>O projeto Nascer, Inovar e Crescer consiste na criação de uma nova sociedade cujo objeto social é a organização de atividades de animação turística, oferecendo serviços diferenciados, suportados na fruição e contacto direto com a natureza, e com a preocupação central de observar os trâmites do desenvolvimento sustentável.</t>
  </si>
  <si>
    <t>A Sea4Us é uma microempresa de biotecnologia marinha de Sagres que visa a valorização de recursos marinhos, atualmente sem valor comercial, para fins biomedicinais. O presente projeto consiste na expansão da capacidade de infraestruturas e logística da Sea4Us no seu polo de Sagres (laboratório e equipamento) e na contratação de novos recursos humanos, valorizando e centralizando assim as atividades tecnológicas e científicas em Sagres.</t>
  </si>
  <si>
    <t>ALG-06-4740-FSE-000063</t>
  </si>
  <si>
    <t>ALG-06-4740-FSE-000066</t>
  </si>
  <si>
    <t>ALG-06-4740-FSE-000068</t>
  </si>
  <si>
    <t>ALG-06-4740-FSE-000071</t>
  </si>
  <si>
    <t>Prestação de Serviços de Coaching, Formação e Consultoria em Auto-Estima, Desenvolvimento Pessoal, Melhoria dos Processos de Trabalho e Gestão da Qualidade em Instituições Sociais (Jardins de Infância, Lares de Idosos, Orfanatos, Prisões, Casas de Acolhimento e Orfanatos), Instituições de Ensino (Escolas Públicas e Privadas), Empresas de prestação de servicos, indústria e hotelaria, públicas ou privadas.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</si>
  <si>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</si>
  <si>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Instalar unidade fabril de licores e piripíri com produtos endógenos do Algarve, dotando a empresa de autonomia produtiva e comercial, posicionando a empresa numa posição mais a jusante da cadeira de valor, sustentando por fortes alicerces de gestão, em equipamentos, ferramentas e capital humano.</t>
  </si>
  <si>
    <t>Remodelar e dotar um espaço existente, de condições que possibilitem a visitação, no território interior do Algarve, de uma tipologia de visitantes, que privilegiem o contacto com a natureza diferente do habitual turismo de sol e praia.</t>
  </si>
  <si>
    <t>My Residence Alvor</t>
  </si>
  <si>
    <t>ALG-06-5141-FEDER-000023</t>
  </si>
  <si>
    <t>O investimento elegível de My Residence Alvor será de 85.053,03€ suportado por capitais próprios, capitais alheios e subsídio a fundo perdido de apoio ao investimento. Criará um posto de trabalho. No ano (2021) ano de recuperação de investimento atingirá 55.695,59€ de volume bruto de negócios. Deste montante 10.955,60€ será resultante de passeios de TUK-TUK e 44.739,99€ relativos a alojamento.</t>
  </si>
  <si>
    <t>Turismo no Espaço Rural, Casa de Campo, no Castelo da Nave, Monchique, para, 4 quartos, capacidade de 8/10 pessoas, com requisitos do D.L. n.º 38/2008, 7 de março e PDM de Monchique.</t>
  </si>
  <si>
    <t>ALG-06-5141-FEDER-000043</t>
  </si>
  <si>
    <t>Remodelação e Modernização de Ginásio</t>
  </si>
  <si>
    <t>ALG-06-5141-FEDER-000053</t>
  </si>
  <si>
    <t>Alojamento Local - Vida Consciente</t>
  </si>
  <si>
    <t>ALG-06-5141-FEDER-000058</t>
  </si>
  <si>
    <t>Nascer, Inovar e Crescer</t>
  </si>
  <si>
    <t>ALG-06-5141-FEDER-000060</t>
  </si>
  <si>
    <t>Valorização e expansão da atividade biotecnológica da Sea4Us em Sagres</t>
  </si>
  <si>
    <t>ALG-06-5141-FEDER-000061</t>
  </si>
  <si>
    <t>MODERNIZAÇÃO TURISMO RURAL</t>
  </si>
  <si>
    <t>ALG-06-5141-FEDER-000063</t>
  </si>
  <si>
    <t>Este investimento visa a melhoria dos serviços de hotelaria e a diversificação dos serviços para a restauração, contribuir para a fidelização dos clientes (estrangeiros) e reduzir assim a sazonalidade. Visa a promoção do Património Natural e Cultural da Costa Vicentina, em que o empreendimento está incutido no apreço das paisagens naturais como da mostra dos produtos agroalimentares que contribuem para a sustentabilidade da economia local.</t>
  </si>
  <si>
    <t>Prestação de Serviços de Coaching, Formação e Consultoria em instituições sociais e educativas, empresas públicas e privadas, indivíduos e grupos.</t>
  </si>
  <si>
    <t>ALG-06-5141-FEDER-000090</t>
  </si>
  <si>
    <t>Conceito inovador de criação da 1ª cervejaria Artesanal Europeia, integralmente “amiga do ambiente”</t>
  </si>
  <si>
    <t>ALG-06-5141-FEDER-000093</t>
  </si>
  <si>
    <t>Instalação de Fábrica de Produtos Regionais, Qualificada a Nível Produtivo, Comercial e de Gestão</t>
  </si>
  <si>
    <t>ALG-06-5141-FEDER-000096</t>
  </si>
  <si>
    <t>Aquisição de Equipamento</t>
  </si>
  <si>
    <t>ALG-06-5141-FEDER-000100</t>
  </si>
  <si>
    <t>Aquisição de equipamento.</t>
  </si>
  <si>
    <t>ALG-07-5267-FSE-000004</t>
  </si>
  <si>
    <t>A formação contínua de docentes é estrutural na melhoria da qualidade da resposta dos sistemas educativos. A presente candidatura caracteriza-se pela construção de um plano de formação contínua para os níveis de educação pré-escolar, básico e secundário, tendo como principal objetivo a capacitação dos docentes e outros agentes educativos com as competências técnicas, pedagógicas e didáticas necessárias para a promoção do sucesso educativo.</t>
  </si>
  <si>
    <t>ALG-70-2017-24</t>
  </si>
  <si>
    <t>ALG-07-5470-FSE-000002</t>
  </si>
  <si>
    <t>Centros Qualifica</t>
  </si>
  <si>
    <t>ALG-07-5470-FSE-000004</t>
  </si>
  <si>
    <t>ALG-07-5470-FSE-000005</t>
  </si>
  <si>
    <t>ALG-07-5470-FSE-000006</t>
  </si>
  <si>
    <t>ALG-07-5470-FSE-000007</t>
  </si>
  <si>
    <t>ALG-07-5470-FSE-000008</t>
  </si>
  <si>
    <t>ALG-07-5470-FSE-000009</t>
  </si>
  <si>
    <t>ALG-07-5470-FSE-000010</t>
  </si>
  <si>
    <t>ALG-07-5470-FSE-000011</t>
  </si>
  <si>
    <t>ALG-07-5470-FSE-000012</t>
  </si>
  <si>
    <t>ALG-07-5470-FSE-000013</t>
  </si>
  <si>
    <t>Candidatura financeira para o funcionamento do Centro Qualifica da Escola Secundária de Loulé para os anos de 2017-18.</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</si>
  <si>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 .</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</si>
  <si>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</si>
  <si>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</si>
  <si>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certificada.Tem como principais atribuições o desenvolvimento de processos de orientação e processos de RVCC escolar e profissional.</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</si>
  <si>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</si>
  <si>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O CQ AEFFL Olhão funciona na Escola Secundária, localizada no centro de Olhão. A sua atividade centra-se no aumento da qualificação escolar e/ou profissional de jovens e adultos do concelho e do concelho vizinho (Tavira), visando diminuir o elevado défice de qualificações desta população e munindo-a de mecanismos/instrumentos para maior empregabilidade, inclusão social/profissional e desenvolvimento da região.</t>
  </si>
  <si>
    <t>O Centro Qualifica Turisforma tem como premissa fundamental não só a valorização das aprendizagens que foram sendo adquiridas ao longo da vida, mas também a possibilidade efetiva dos adultos e jovens aumentarem e desenvolverem competências através de formação qualificante, tendo por base as reais necessidades de qualificação existentes no seu território de atuação.</t>
  </si>
  <si>
    <t>O Centro Qualifica AEJD tem na sua área de prestação de serviço os concelhos de Lagos, Portimão e limítrofes o que equivale a 26% do Algarve. Nos últimos cinco anos houve um aumento das populações nos concelhos de Lagos e de Portimão e ligeiros decréscimos nos restantes concelhos. O público-alvo é heterogéneo, constituído por jovens e adultos que não completaram o ensino secundário e/ou básico e por estrangeiros que pretendem aprender português.</t>
  </si>
  <si>
    <t>Atividade relevante dada a necessidade local de encaminhamento para a qualificação e formação de adultos e elevar o nível de qualificação adulta ativa, desempregada e empregada</t>
  </si>
  <si>
    <t>ALG-71-2018-06</t>
  </si>
  <si>
    <t>Cursos de Especialização Tecnológica (CET) em linha com a RIS3 regional</t>
  </si>
  <si>
    <t>ALG-07-5571-FSE-000003</t>
  </si>
  <si>
    <t>O Plano de formação proposto vai ao encontro das reais necessidades do sector do Turismo, Hotelaria e Restauração, designadamente da formação de quadros intermédios, destacando-se: - Taxa de conclusão de 84% do total dos alunos inscritos no ano lectivo de 2015/2016 Taxa de atividade registada em 2016 de 88,5%</t>
  </si>
  <si>
    <t>PI 11.2</t>
  </si>
  <si>
    <t>Capacitação institucional nas parcerias territoriais e setoriais</t>
  </si>
  <si>
    <t>ALG-64-2018-01</t>
  </si>
  <si>
    <t>Capacitação institucional - DLBC Rurais</t>
  </si>
  <si>
    <t>ALG-08-5864-FSE-000001</t>
  </si>
  <si>
    <t>ALG-08-5864-FSE-000002</t>
  </si>
  <si>
    <t>ALG-08-5864-FSE-000003</t>
  </si>
  <si>
    <t>Pretende-se aumentar as competências e capacitar os técnicos da entidade gestora de acordo com as funções atribuídas no âmbito do Prot. Articulação Funcional estabelecido em 7/6/2016 entre a ATBG e a Comissão Diretiva do PO do Algarve. Serão realizados vídeos com base em boas práticas, de curta duração, que possam ser exibidos como testemunhos de apoio a ideias inovadoras, divulgam o programa e fomentam o empreendedorismo.</t>
  </si>
  <si>
    <t>Pretende-se realizar formação que vise aumentar as competências e capacitar os técnicos da entid. gestora enquanto analistas dos pedidos de apoio, prestadores de informação aos candidatos e auditores na fase da execução. Serão realizados vídeos com 7 Boas Práticas de Desenvolvimento Local na Baixa Densidade, de curta duração que possam ser exibidos como testemunhos do apoio a ideias inovadoras, divulguem o programa e fomentem o empreendedorismo.</t>
  </si>
  <si>
    <t>Intervenção que visa o reforço da capacidade de gestão e animação da entidade gestora do GAL ADERE, com vista à dinamização da Estratégia de Desenvolvimento Local ADERE 2020 no âmbito do instrumento DLBC, na sua vertente rural, de acordo com o contrato para gestão da estratégia de desenvolvimento local do GAL ADERE 2020 e respetivo Protocolo de Articulação Funcional assinados com a AG do CRESC ALGARVE 2020.</t>
  </si>
  <si>
    <t>ALG-41-2017-04</t>
  </si>
  <si>
    <t>SI-47-2018-01</t>
  </si>
  <si>
    <t>SolarPassenger .: Embarcações electro-solares para transporte de passageiros</t>
  </si>
  <si>
    <t>ALG-01-0247-FEDER-038352</t>
  </si>
  <si>
    <t>O SolarPassenger visa a conceptualização, desenho e desenvolvimento de uma nova embarcação electro-solar para transporte de passageiros, que utilizará exclusivamente a energia solar enquanto força motriz, o que obrigará à investigação e inovação ao nível dos cascos, tornando-os mais eficientes.</t>
  </si>
  <si>
    <t>Processo de Internacionalização em Formação de Técnicos de Manutenção Aeronáutica</t>
  </si>
  <si>
    <t>ALG-02-0752-FEDER-034423</t>
  </si>
  <si>
    <t>Com o presente projeto, inicia-se o processo de internacionalização da empresa, quer pelo acesso a novos mercados quer pelo reforço das redes de cooperação, apostando-se em ações de prospeção e de promoção da oferta de formação para pilotos e técnicos de manutenção aeronáutica nesses novos mercados.</t>
  </si>
  <si>
    <t>Bikeull International</t>
  </si>
  <si>
    <t>ALG-02-0752-FEDER-034719</t>
  </si>
  <si>
    <t>BIKESUL KEEP ON GOING - Internacionalização da atividade de animação turística, segmento cycling &amp; walking da BikeSul.</t>
  </si>
  <si>
    <t>ALG-02-0853-FEDER-035194</t>
  </si>
  <si>
    <t>KRAZYWORLD - High Qualification for a New Global Position</t>
  </si>
  <si>
    <t>A KRAZYWORLD vai investir na sua qualificação, através de uma forte aposta em inovadoras ferramentas organizacionais e de marketing, com enfoque na comunicação digital, que permitem o crescimento sustentado da empresa no mercado global.</t>
  </si>
  <si>
    <t>Rede de Apoio ao Autocaravanismo na Região do Algarve (RAARA) - ASA Messines, ASPA São Brás Alportel e ASA Cachopo</t>
  </si>
  <si>
    <t>ALG-05-3928-FEDER-000014</t>
  </si>
  <si>
    <t>O projeto visa o alargamento e a consolidação de uma rede de equipamentos de apoio ao autocaravanismo através da criação de diversas áreas para o acolhimento dos turistas com apetência para a exploração de recursos associados à natureza e ao património cultural, dinamizando a atratividade do território e a sua visitação.</t>
  </si>
  <si>
    <t>Obras de conservação na Escola EB1+JI da Conceição</t>
  </si>
  <si>
    <t>ALG-07-5673-FEDER-000005</t>
  </si>
  <si>
    <t>A escola EB1+JI da Conceição, dado ser um edifício muito antigo, o seu estado de conservação não permite responder às exigências atuais do ensino, como tal pretende-se contribuir com esta intervenção para o aumento das condições apropriadas aos alunos com mobilidade reduzida, criando melhores condições de acessibilidades, modernizar as salas de aula, melhorar as condições dos espaços, funcionais e ao nível do conforto térmico e acústico.</t>
  </si>
  <si>
    <t>Remodelação e modernização das Escolas EB1 de Marchil, Areal Gordo e Santa Barbara de Nexe</t>
  </si>
  <si>
    <t>ALG-07-5673-FEDER-000006</t>
  </si>
  <si>
    <t>Com estas intervenções nas Escolas, o Município  está em condições de responder às necessidades sentidas e exigidas no ensino atual, criando condições de acessibilidades ao recinto e aos edifícios para crianças com mobilidade condicionada, melhorando os espaços de recreio das escolas, proporcionando melhores condições de vivência dos espaços contíguos.</t>
  </si>
  <si>
    <t>Criação de Infraestruturas de Apoio ao Ensino na EBI 1,2,3 Joaquim Moreira, em Martim Longo</t>
  </si>
  <si>
    <t>ALG-07-5673-FEDER-000007</t>
  </si>
  <si>
    <t>A candidatura visa a criação de uma sala de expressão artística, uma galeria de acesso (corredor de circulação), ao Pavilhão Municipal, bem como a climatização de salas de aula. Pretende-se a criação de condições necessárias para um ensino de qualidade, direcionado para uma aprendizagem valorizando o proveito escolar na igualdade de condições, na redução da taxa de abandono escolar, permitindo o direito à aprendizagem e ao sucesso educativo.</t>
  </si>
  <si>
    <t>Remodelação da EB 2/3 Dr. João Lúcio</t>
  </si>
  <si>
    <t>ALG-07-5673-FEDER-000008</t>
  </si>
  <si>
    <t>Com este investimento o município melhora substancialmente as condições de funcionamento e de conservação de um espaço fundamental e imprescindível num estabelecimento de ensino desta natureza e localização, afastada do centro urbano, como é uma cozinha.</t>
  </si>
  <si>
    <t>Eficiência energética nas infraestruturas públicas</t>
  </si>
  <si>
    <t>ALG-03-2017-23</t>
  </si>
  <si>
    <t>Eficiência Energética na Iluminação Pública de Lagos</t>
  </si>
  <si>
    <t>ALG-03-1203-FEDER-000005</t>
  </si>
  <si>
    <t>O Município de Lagos pretende substituir equipamentos de Iluminação Publica do concelho de Lagos, que se encontra obsoleto e com bastante desgaste, por luminárias LED, para melhorar significativamente o seu desempenho energético.</t>
  </si>
  <si>
    <t>PI 4.3</t>
  </si>
  <si>
    <r>
      <t>Faro, Lagos e Olhão</t>
    </r>
    <r>
      <rPr>
        <b/>
        <sz val="10"/>
        <rFont val="Arial"/>
        <family val="2"/>
      </rPr>
      <t xml:space="preserve"> 
(</t>
    </r>
    <r>
      <rPr>
        <sz val="10"/>
        <rFont val="Arial"/>
        <family val="2"/>
      </rPr>
      <t>Alcobaça, Braga, Viana do Castelo, Oeiras, Ílhavo, Lisboa, Guimarães, Murtosa, Loures, Peniche, Póvoa de Varzim, Maia, Ovar, Leiria, Matosinhos, Porto e Aveiro)</t>
    </r>
  </si>
  <si>
    <t>Faro 
(Matosinhos, Óbidos, Leiria, Porto, Lisboa e Guimarães)</t>
  </si>
  <si>
    <t>Silves
 (Coimbra, Vendas Novas e Santa Maria da Feira)</t>
  </si>
  <si>
    <t>Faro 
(Leiria e Vila Nova de Gaia)</t>
  </si>
  <si>
    <t>Olhão 
(Porto e Murtosa)</t>
  </si>
  <si>
    <t>Olhão e Tavira 
(Oeiras, Matosinhos e Aveiro)</t>
  </si>
  <si>
    <t>Faro 
(Matosinhos)</t>
  </si>
  <si>
    <t>Olhão 
(Lisboa)</t>
  </si>
  <si>
    <t>Faro 
(Évora e Coimbra)</t>
  </si>
  <si>
    <t>Faro 
(Porto)</t>
  </si>
  <si>
    <t xml:space="preserve">Faro 
(Lisboa, Aveiro e Oeiras) </t>
  </si>
  <si>
    <t>Tavira
(Lisboa e Oeiras)</t>
  </si>
  <si>
    <t>Faro
(Braga e Porto)</t>
  </si>
  <si>
    <t>Faro 
(Almada e Aveiro)</t>
  </si>
  <si>
    <t>Tavira 
(Aveiro, Oeiras e Matosinhos)</t>
  </si>
  <si>
    <t>Faro 
(Coimbra)</t>
  </si>
  <si>
    <t>Faro
(Lisboa e Aveiro)</t>
  </si>
  <si>
    <t>Faro 
(Horta)</t>
  </si>
  <si>
    <t>Faro 
(Paredes)</t>
  </si>
  <si>
    <t>Faro
(Oeiras)</t>
  </si>
  <si>
    <t>Faro 
(Lisboa e Aveiro)</t>
  </si>
  <si>
    <t>Faro
(Coimbra)</t>
  </si>
  <si>
    <t>Faro 
(Lisboa, Aveiro e Oeiras)</t>
  </si>
  <si>
    <t>Faro 
(Oeiras e Lisboa)</t>
  </si>
  <si>
    <t>Faro 
(Lisboa)</t>
  </si>
  <si>
    <t>Faro
(Braga e Oeiras)</t>
  </si>
  <si>
    <t xml:space="preserve">Olhão 
(Oeiras, Lisboa e Vila do Conde) </t>
  </si>
  <si>
    <t>Olhão e Faro
(Lisboa)</t>
  </si>
  <si>
    <t>Faro 
(Oeiras e Porto)</t>
  </si>
  <si>
    <t>Faro
(Évora)</t>
  </si>
  <si>
    <t>Faro 
(Évora)</t>
  </si>
  <si>
    <t xml:space="preserve"> Faro 
(Lisboa, Porto, Coimbra, Vila Real, Beja, Évora, Bragança, Viseu, Leiria, Covilhã, Tomar, Portalegre, Guimarães, Viana do Castelo, Braga e Guarda)</t>
  </si>
  <si>
    <t>Tavira e Olhão
(Setúbal, Beja e Lisboa)</t>
  </si>
  <si>
    <t>Faro 
(Matosinhos e Viana do Castelo)</t>
  </si>
  <si>
    <t xml:space="preserve"> Faro
(Lisboa, Oeiras, Braga, Porto, Cantanhede e Beja)</t>
  </si>
  <si>
    <t>Faro 
(Porto, Aveiro, Lisboa, Coimbra, Cantanhede, Braga e Oeiras)</t>
  </si>
  <si>
    <t>Faro
(Porto e Coimbra)</t>
  </si>
  <si>
    <t>Faro 
(Porto, Lisboa, Oeiras, Coimbra, Braga, Aveiro, Covilhã e Loures)</t>
  </si>
  <si>
    <t>Tavira e Faro 
(Oeiras, Porto, Lisboa, Évora, Aveiro e Covilhã)</t>
  </si>
  <si>
    <t>SI-52-2017-27</t>
  </si>
  <si>
    <t>BYALGARVE ? Experiências com Assinatura</t>
  </si>
  <si>
    <t>ALG-02-0752-FEDER-038100</t>
  </si>
  <si>
    <t>O presente projeto tem como objetivo capacitar as PME envolvidas para a internacionalização, através da implementação de ações de promoção e marketing, incluindo a utilização de ferramentas web, permitindo potenciar o aumento da sua base e capacidade exportadora e reconhecimento internacional.</t>
  </si>
  <si>
    <t>Criação e início de operações da MVCAVA</t>
  </si>
  <si>
    <t>ALG-05-3827-FEDER-000019</t>
  </si>
  <si>
    <t>A MVCAVA pretende implementar a empresa dedicada à criação de moda na região do Algarve. O projeto visa a criação do próprio emprego e a contratação de um recurso humano qualificado. O investimento pretende garantir a implementação da empresa e marca junto do mercado.</t>
  </si>
  <si>
    <t>Rede Regional de Mercados Locais - Requalificação, Gestão e Dinamização (1.ª fase)</t>
  </si>
  <si>
    <t>ALG-05-3928-FEDER-000013</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</si>
  <si>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</si>
  <si>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ALG-06-4538-FSE-000003</t>
  </si>
  <si>
    <t>Recorrendo a uma metodologia participativa, o INEM solicitou a Delegação Regional do Sul que, após auscultação dos parceiros locais integrados no Sistema Integrado de Emergência Médica, identificassem, no âmbito de cada uma das áreas de intervenção prioritária, as necessidades de formação sentidas em cada uma das regiões.</t>
  </si>
  <si>
    <t>ALG-06-4740-FSE-000019</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</si>
  <si>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</si>
  <si>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ALG-06-4740-FSE-000041</t>
  </si>
  <si>
    <t>O projeto tem com principal objetivo a modernização do talho através da aquisição de alguns equipamentos que permitirão a produção de novos produtos. E aquisição de uma viatura equipada com sistema de frio para ir levantar as carcaças ao matadouro. Pretende se ainda adquirir sistema de pesagem, ar condicionado e vitrines de frio.</t>
  </si>
  <si>
    <t>Modernização Clínica Terapêutica Fisio S.Brás</t>
  </si>
  <si>
    <t>ALG-06-5141-FEDER-000030</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</si>
  <si>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</si>
  <si>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Talho Carnes D`Ouro</t>
  </si>
  <si>
    <t>ALG-06-5141-FEDER-000056</t>
  </si>
  <si>
    <t>Requalificação de Espaço Exterior da Creche e Jardim de Infância de Castro Marim</t>
  </si>
  <si>
    <t>ALG-07-5673-FEDER-000009</t>
  </si>
  <si>
    <t>A operação engloba a requalificação dos “Espaços Exteriores da Creche e Jardim de Infância de Castro Marim”, a qual preconiza a requalificação e modernização de um equipamento escolar destinado a creche e pré-escolar, concretamente um espaço multifuncional exterior, cujo estado de conservação não permite responder às exigências atuais do ensino, permitindo a melhoria das condições para o processo de ensino/aprendizagem.</t>
  </si>
  <si>
    <t>ALG-02-0752-FEDER-038063</t>
  </si>
  <si>
    <t>ALG-02-0752-FEDER-038080</t>
  </si>
  <si>
    <t>ALG-02-0752-FEDER-038083</t>
  </si>
  <si>
    <t>ALG-02-0752-FEDER-038087</t>
  </si>
  <si>
    <t>PT International Business</t>
  </si>
  <si>
    <t>Projeto Conjunto inédito da AIP e da sua rede de Associações Empresariais Regionais vocacionado para a potencialização da internacionalização das PME nacionais através de uma atuação integrada de ações externas, missões inversas e capacitação, em linha também com a nova economia digital.</t>
  </si>
  <si>
    <t>Programa de Internacionalização do Cluster do Calçado - 2019</t>
  </si>
  <si>
    <t>O Programa de Internacionalização do Cluster do Calçado e Moda para 2019 conjuga o apoio à presença nas principais feiras internacionais da indústria com um conjunto diversificado de ações de promoção e marketing internacional, mobilizando mais de centena e meia de empresas.</t>
  </si>
  <si>
    <t>O CLUBE PORTUGAL EXPORTADOR é composto por um plano de ação de promoção externa a realizar ao longo de 2019, incluído numa estratégia dirigida a um conjunto de empresas que partilham o mesmo perfil exportador, contribuindo assim para o aumento das exportações no seu volume de negócios.</t>
  </si>
  <si>
    <t>Portugal@Nihon2020</t>
  </si>
  <si>
    <t>A Câmara de Comércio e Indústria Luso Japonesa, com o projeto Portugal@Nihon2020, pretende capacitar conjuntamente as empresas para entrar ou consolidar a sua presença no mercado japonês, reunindo recursos, criando redes de contatos e reduzindo custos no processo de internacionalização das empresas.</t>
  </si>
  <si>
    <t>ALG-05-3321-FSE-000013</t>
  </si>
  <si>
    <t>Remodelação do Centro Náutico</t>
  </si>
  <si>
    <t>ALG-05-3928-FEDER-000022</t>
  </si>
  <si>
    <t>Visa requalificar e ampliar um edifício na margem do rio Guadiana, bem como equipa-lo adequadamente, como forma de melhorar as condições de acolhimento dos atletas que praticam a atividade desportiva de canoagem, tanto ao nível dos atletas locais, bem como das equipas externas ao território que poderão aproveitar as excelentes condições naturais que o rio Guadiana nos oferece para a prática deste desporto.</t>
  </si>
  <si>
    <t>Projecto de exploração de  Turismo Náutico no Carvoeiro</t>
  </si>
  <si>
    <t>ALG-06-5141-FEDER-000072</t>
  </si>
  <si>
    <t>Promoção do desenvolvimento sócio-económico da região, dinamizando parcerias locais, privadas e públicas, criando mais emprego, apostando na plataforma turística da região, dando a conhecer as suas potencialidades endógenas e riquezas naturais, associadas ao profissionalismo da Team Work da empresa.
Oferta complementar de produtos turísticos ao serviço-base da região (alojamento) de forma distintiva e única na região marítima do Barlavento.</t>
  </si>
  <si>
    <t>ALG-06-4740-FSE-000052</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</si>
  <si>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</si>
  <si>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</si>
  <si>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O novo gastro bar Santa Sancha  terá uma lotação de 50 pessoas e estará localizado na zona histórica da cidade de Silves, junto à porta do Castelo. Serão criados 2 postos de trabalho a tempo inteiro, suficientes para o bom funcionamento do negócio. Tem como target o turista que visita a cidade, tanto na época alta, mas também o turista da época baixa, associado ao caravanismo.</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</si>
  <si>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</si>
  <si>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</si>
  <si>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</si>
  <si>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</si>
  <si>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</si>
  <si>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 xml:space="preserve">INESC TEC - Instituto de Engenharia de Sistemas e Computadores, tecnologia e Ciência </t>
  </si>
  <si>
    <t>Instituto Politécnico de Setúbal</t>
  </si>
  <si>
    <t>Universidade de Évora</t>
  </si>
  <si>
    <t>FCIÊNCIAS.ID - Associação para a Investigação e Desenvolvimento de Ciências</t>
  </si>
  <si>
    <t>Instituto Nacional de Investigação Agrária e Veterinária, I.P.</t>
  </si>
  <si>
    <t>IST-ID, Associação do Instituto superior Técnico para a Investigação e o Desenvolvimento</t>
  </si>
  <si>
    <t>Universidade do Minho</t>
  </si>
  <si>
    <t>Faculdade de Medicina Veterinária</t>
  </si>
  <si>
    <t>IST-ID, Associação do Instituto Superior para a Investigação e o Desenvolvimento</t>
  </si>
  <si>
    <t>CIIMAR - Centro Interdisciplinar de Investigação Marinha e Ambiental</t>
  </si>
  <si>
    <t>Abyssal, S.A.</t>
  </si>
  <si>
    <t>Amorim Isolamentos, S.A.</t>
  </si>
  <si>
    <t>Hotel Salus, S.A.</t>
  </si>
  <si>
    <t>Associação Industrial Portuguesa - Câmara de Comércio e Indústria (AIP-CCI)</t>
  </si>
  <si>
    <t>Associação dos Industriais Hoteleiros e Similares do Algarve</t>
  </si>
  <si>
    <t>Viagens Laranja, Lda.</t>
  </si>
  <si>
    <t>Associação das Industrias de Madeira e Mobiliário de Portugal</t>
  </si>
  <si>
    <t>Nautiber-Estaleiros Navais do Guadiana, Lda.</t>
  </si>
  <si>
    <t>Activbookings, Lda.</t>
  </si>
  <si>
    <t>Dengun, Lda.</t>
  </si>
  <si>
    <t>On Pro Travel Solutions, S.A.</t>
  </si>
  <si>
    <t>White Impact, Lda.</t>
  </si>
  <si>
    <t>Omnibees Portugal, Lda.</t>
  </si>
  <si>
    <t>Sonha Pensa Imagina Comunica, Lda.</t>
  </si>
  <si>
    <t>Longevity Wellness Worldwide, Lda.</t>
  </si>
  <si>
    <t>AJEPC - Associação de Jovens Empresários Portugal - China</t>
  </si>
  <si>
    <t>CNEC - Companhia Náutica de Eventos e Comércio, Lda.</t>
  </si>
  <si>
    <t>Azirland, Lda.</t>
  </si>
  <si>
    <t>Carob World Portugal, Lda.</t>
  </si>
  <si>
    <t>Dequattro Resorts &amp; Residences, S.A.</t>
  </si>
  <si>
    <t>Ondas e Desafios, Lda.</t>
  </si>
  <si>
    <t>Aero Vip Companhia de Transportes e Serviços Aéreos, S.A.</t>
  </si>
  <si>
    <t>A Industrial Farense, Lda.</t>
  </si>
  <si>
    <t>Sociedade Turística Vasco da Gama, S.A.</t>
  </si>
  <si>
    <t>Golden Properties, Sociedade de Mediação Imobiliária, Lda.</t>
  </si>
  <si>
    <t>Londur International, Lda.</t>
  </si>
  <si>
    <t>I. Gonçalves &amp; M. Duarte, Lda.</t>
  </si>
  <si>
    <t>N-Options Arquitectos, Lda.</t>
  </si>
  <si>
    <t>Syst - Mp, Lda.</t>
  </si>
  <si>
    <t>Charme Alegre, Lda.</t>
  </si>
  <si>
    <t>André Lourenço, Unipessoal, Lda.</t>
  </si>
  <si>
    <t>Associação Portuguesa dos Industriais de Calçado, Componentes e Artigos de Pele e seus Sucedâneos</t>
  </si>
  <si>
    <t>Lisboa Feiras Congressos e Eventos - FCE/Associação Empresarial</t>
  </si>
  <si>
    <t>Câmara de Comércio e Indústria Luso - Japonesa</t>
  </si>
  <si>
    <t>Falésia Hotel, S.A.</t>
  </si>
  <si>
    <t>Centro Desportivo Squash de Vilamoura, Lda.</t>
  </si>
  <si>
    <t>Cruz Caliços - Alimentação e Bebidas, Lda.</t>
  </si>
  <si>
    <t>T.S. PINTO - Atelier das Cortinas, Lda.</t>
  </si>
  <si>
    <t>F.G.P. - Engenharia Civil, Limitada</t>
  </si>
  <si>
    <t>Darkglobe, Lda.</t>
  </si>
  <si>
    <t>Flexitravel, Lda.</t>
  </si>
  <si>
    <t>Digitrend, Lda.</t>
  </si>
  <si>
    <t>Visão de Prata, Unipessoal, Lda.</t>
  </si>
  <si>
    <t>Sérgio Manuel Alexandre Gonçalves, Unipessoal, Lda.</t>
  </si>
  <si>
    <t>Juan Robert &amp; Gatariki - Material Óptico, Unipessoal, Lda.</t>
  </si>
  <si>
    <t>Maria Madalena Viegas Martins Faísca</t>
  </si>
  <si>
    <t>Momentos Dinâmicos, Unipessoal, Lda.</t>
  </si>
  <si>
    <t>Colégio Luz Gonçalo, Lda.</t>
  </si>
  <si>
    <t>T.C.G. - Contabilidade e Gestão, Lda.</t>
  </si>
  <si>
    <t>Aquavintage, Lda.</t>
  </si>
  <si>
    <t>Marsolve, Unipessoal, Lda.</t>
  </si>
  <si>
    <t>Proactivetur, Lda.</t>
  </si>
  <si>
    <t>Garrafeira Soares - Comércio de Bebidas, S.A.</t>
  </si>
  <si>
    <t>Be Sun, Lda.</t>
  </si>
  <si>
    <t>Carrasquinho &amp; Filhos - Produtos Combustíveis, Lda.</t>
  </si>
  <si>
    <t>Centro de Correção Visual, Lda.</t>
  </si>
  <si>
    <t>Ecocompósitos, S.A.</t>
  </si>
  <si>
    <t>Filágueda, Lda.</t>
  </si>
  <si>
    <t>Justdrinks, Lda.</t>
  </si>
  <si>
    <t>Rolibérica, Lda.</t>
  </si>
  <si>
    <t>Transportes Quintas &amp; Filho, Lda.</t>
  </si>
  <si>
    <t>Teodoro Teixeira, Unipessoal, Lda.</t>
  </si>
  <si>
    <t>Positano Decorações, Sociedade Unipessoal, Lda.</t>
  </si>
  <si>
    <t>Joaquim Sequeira Vieira - Urbanizações e Construções, Unipessoal, Lda.</t>
  </si>
  <si>
    <t>Atelier do Sul de Publicidade, Lda.</t>
  </si>
  <si>
    <t>Sun House II Property, Unipessoal, Lda.</t>
  </si>
  <si>
    <t>Sotecnisol, S.A.</t>
  </si>
  <si>
    <t>CVA - Comissão Vitivinícola do Algarve</t>
  </si>
  <si>
    <t>Quinta dos Poetas - Investimentos Turísticos, Lda.</t>
  </si>
  <si>
    <t>Memmo Baleeira - Hotelaria e Turismo, S.A.</t>
  </si>
  <si>
    <t>MBC - Investimentos Imobiliários, S.A.</t>
  </si>
  <si>
    <t>Geventos, Lda.</t>
  </si>
  <si>
    <t>Aws, Lda.</t>
  </si>
  <si>
    <t>Sociedade de Água de Monchique, S.A.</t>
  </si>
  <si>
    <t>Portiate Charter - Actividades Turísticas, Lda.</t>
  </si>
  <si>
    <t>Beautiful Bubble, Lda.</t>
  </si>
  <si>
    <t>Giolatto, Lda.</t>
  </si>
  <si>
    <t>Dream Cruises, Lda.</t>
  </si>
  <si>
    <t>Bikesul, Unipessoaç, Lda.</t>
  </si>
  <si>
    <t>Sociedade de Investimentos Hoteleiros D. Sancho, S.A.</t>
  </si>
  <si>
    <t>R.M.P.Z. - Administração de Hotéis, Lda.</t>
  </si>
  <si>
    <t>Stressaway Safaris Unipessoal, Lda.</t>
  </si>
  <si>
    <t>Júpiter Albufeira - Indústria Hoteleira, S.A.</t>
  </si>
  <si>
    <t>Mundo Aquático - Parques Oceanográficos de Entretenimento Educativo, S.A.</t>
  </si>
  <si>
    <t>Pine Villas, Lda.</t>
  </si>
  <si>
    <t>Cascadeinvest, S.A.</t>
  </si>
  <si>
    <t>Epicworld Hotelaria e Turismo Unipessoal, Lda.</t>
  </si>
  <si>
    <t>Centro de Estética Dentária, S.A</t>
  </si>
  <si>
    <t>Felipe Prometti Lopes, Unipessoal, Lda.</t>
  </si>
  <si>
    <t>Jorge Alves Correia - Comércio de Lareiras e Decoração Interiores; Lda.</t>
  </si>
  <si>
    <t>Imagem de Férias Unipessoal, Lda.</t>
  </si>
  <si>
    <t>Sociedade Polis Litoral Ria Formosa -  Sociedade para a Requalificação e Valorização da Ria Formosa, S.A.</t>
  </si>
  <si>
    <t>Reis &amp; Reis Consulting, Lda.</t>
  </si>
  <si>
    <t>Alpestana, Pinto &amp; Roxo, Lda.</t>
  </si>
  <si>
    <t>Yesnumber - It Solutions, Lda.</t>
  </si>
  <si>
    <t>Leila Real, Unipessoal, Lda.</t>
  </si>
  <si>
    <t>I7 Go, Lda.</t>
  </si>
  <si>
    <t>Egobediente, Lda.</t>
  </si>
  <si>
    <t>Mvcava, Unipessoal, Lda.</t>
  </si>
  <si>
    <t>Labprint, Unipessoal, Lda.</t>
  </si>
  <si>
    <t>Ecosonda, Lda.</t>
  </si>
  <si>
    <t>Dasúnicos, Lda.</t>
  </si>
  <si>
    <t>A.N.J.E. - Associação Nacional de Jovens Empresários</t>
  </si>
  <si>
    <t>Terra da Perfeição, Lda.</t>
  </si>
  <si>
    <t>G.A.T.O. - Grupo de Ajuda a Toxicodependentes</t>
  </si>
  <si>
    <t>AHETA - Associação dos Hotéis e Empreendimentos Turísticos do Algarve</t>
  </si>
  <si>
    <t>Mediática, Tecnologias para a Educação, Lda.</t>
  </si>
  <si>
    <t>Centro de Formação Profissional para o Sector Alimentar (CFPSA)</t>
  </si>
  <si>
    <t>Jhlopes, Lda.</t>
  </si>
  <si>
    <t>Diasúnicos, Lda.</t>
  </si>
  <si>
    <t>Associação In Loco, de Intervenção, Formação e Estudos para o Desenvolvimento Local</t>
  </si>
  <si>
    <t>Alto Comissariado para as Migrações, I.P.</t>
  </si>
  <si>
    <t>Centro Hospitalar Universitário do Algarve, E.P.E.</t>
  </si>
  <si>
    <t>Administração Regional de Saúde do Algarve, I.P.</t>
  </si>
  <si>
    <t>Instituto Nacional de Emergência Médica</t>
  </si>
  <si>
    <t>Associação de Bem Estar Social da Freguesia de Azinhal</t>
  </si>
  <si>
    <t>Fundação Algarvia de Desenvolvimento Social</t>
  </si>
  <si>
    <t>Laura Daniela Rodrigues Silva</t>
  </si>
  <si>
    <t>Supermagnólia Invest, Lda.</t>
  </si>
  <si>
    <t>Soulful Rides, Lda.</t>
  </si>
  <si>
    <t>Afonso &amp; Palma, Lda.</t>
  </si>
  <si>
    <t>Cesário Paulo Tiago da Cruz</t>
  </si>
  <si>
    <t>Diniz Brás - Sociedade Hoteleira, Lda.</t>
  </si>
  <si>
    <t>Dora Luísa Custódio Calado</t>
  </si>
  <si>
    <t>Nuno Grave - Engenharia, Lda.</t>
  </si>
  <si>
    <t>Fisio S. Brás, Clínica de Medicina Física e Reabilitação de S. Brás, Lda.</t>
  </si>
  <si>
    <t>Olga Maria Teixeira Amaral Ludovico</t>
  </si>
  <si>
    <t>Compmel e Tempus, Lda.</t>
  </si>
  <si>
    <t>Padaria Barreirinhas, Lda.</t>
  </si>
  <si>
    <t xml:space="preserve">Maria Rosalina de Sousa Cristina Correia </t>
  </si>
  <si>
    <t>João Manuel Alves Marreiros</t>
  </si>
  <si>
    <t>Talho Carnes  D'ouro, Lda.</t>
  </si>
  <si>
    <t>Sandra &amp; Beatriz, Lda.</t>
  </si>
  <si>
    <t>Attractive Message, Lda.</t>
  </si>
  <si>
    <t>Casamodesta, Lda.</t>
  </si>
  <si>
    <t>Urbanvet, Unipessoal, Lda.</t>
  </si>
  <si>
    <t>Loyd Rozzo, Unipessoal, Lda.</t>
  </si>
  <si>
    <t>Marta de Passos Barros</t>
  </si>
  <si>
    <t>Ricardo Filipe Norberto do Brito Rodrigues</t>
  </si>
  <si>
    <t>Catarina Serrano Tropa Teles</t>
  </si>
  <si>
    <t>David Tavares Leão</t>
  </si>
  <si>
    <t>João Afonso Candeias do Nascimento</t>
  </si>
  <si>
    <t>Alegria Dominante, Unipessoal, Lda.</t>
  </si>
  <si>
    <t>H. F. Martins - Hotelaria, Lda.</t>
  </si>
  <si>
    <t>Felismina Antónia Maria Domingos</t>
  </si>
  <si>
    <t>Geração Eloquente, Lda.</t>
  </si>
  <si>
    <t>Livónia Xavier, Unipessoal, Lda.</t>
  </si>
  <si>
    <t>Agrupamento de Escolas Poeta António Aleixo</t>
  </si>
  <si>
    <t>Escola Secundária de Loulé</t>
  </si>
  <si>
    <t>Agrupamentos de Escolas Júlio Dantas, Lagos</t>
  </si>
  <si>
    <t>Agrupamento de Escolas de Vila Real de Santo António</t>
  </si>
  <si>
    <t>Agrupamento de Escolas João de Deus</t>
  </si>
  <si>
    <t>Escola Básica dos 2º e 3º Ciclos D. Martim Fernandes, Albufeira</t>
  </si>
  <si>
    <t>Associação de Saúde Mental do Algarve (ASMAL)</t>
  </si>
  <si>
    <t>Agrupamento de Escolas de Silves</t>
  </si>
  <si>
    <t>Agrupamento de escolas Júlio Dantas, Lagos</t>
  </si>
  <si>
    <t>Agrupamento de escolas Tomás Cabreira</t>
  </si>
  <si>
    <t>Novacortiça - Indústria Corticeira, S.A.</t>
  </si>
  <si>
    <t>Visulaforma - Tecnologias de Informação, SA.</t>
  </si>
  <si>
    <t>Sea4us - Biotecnologia e Recursos Marinhos, Lda.</t>
  </si>
  <si>
    <t>Rolear - Automatizações, Estudos e Representações, S.A.</t>
  </si>
  <si>
    <t>Algorosa - Sociedade Gestora de Hoteis, Lda.</t>
  </si>
  <si>
    <t>Frutas Teresa - Comércio de Frutos e Hortícolas, Lda.</t>
  </si>
  <si>
    <t>Frusoal - Frutas Sotavento Algarve, Lda.</t>
  </si>
  <si>
    <t>Matdiver - Comércio, Importação e Exportação, S.A.</t>
  </si>
  <si>
    <t>Saint - Goban Weber Portugal, S.A.</t>
  </si>
  <si>
    <t>Frutalgoz - Sociedade Agrícola do Algoz Limitada</t>
  </si>
  <si>
    <t>Conceptx - Construções, Unipessoal, Lda.</t>
  </si>
  <si>
    <t>Tavifruta - Sociedade de Citricultores de Tavira, Lda.</t>
  </si>
  <si>
    <t>Sonae Center Serviços II, S.A.</t>
  </si>
  <si>
    <t>Rolear.On - Soluções de Engenharia, S.A.</t>
  </si>
  <si>
    <t>Calibrafruta - Equipamentos Hortofrutícolas, LDA</t>
  </si>
  <si>
    <t>Asim Sim Tariq - Consultoria Informática, Unipessoal, Lda.</t>
  </si>
  <si>
    <t>Itbase - Soluções Informáticas, S.A.</t>
  </si>
  <si>
    <t>Britefil - Fábrica Nacional de Bombas, S.A.</t>
  </si>
  <si>
    <t>Transcampo II - Sociedade Imobiliária, Lda.</t>
  </si>
  <si>
    <t>Marlagos - Iniciativas Turísticas, S.A.</t>
  </si>
  <si>
    <t>J. Velosa - Instalações Eléctricas, Lda.</t>
  </si>
  <si>
    <t>ADJ 3 Sistemas - Projecto e Gestão de Sistemas Informáticos, Lda.</t>
  </si>
  <si>
    <t>Wifi4media, Lda.</t>
  </si>
  <si>
    <t>Amâgo - Energia Inteligente, Unipessoal, Lda.</t>
  </si>
  <si>
    <t>Giz - We Can Train You, Lda.</t>
  </si>
  <si>
    <t>Lumarcont - Luísa Martins Contabilidade, Unipessoal, Lda.</t>
  </si>
  <si>
    <t>Louledoce - Fábrica de Pastelaria, Lda.</t>
  </si>
  <si>
    <t>Sacla - Sociedade Agrícola e Comercial Lameira, Lda.</t>
  </si>
  <si>
    <t>Agnus Dei - Centro Dentário do Algarve, Lda.</t>
  </si>
  <si>
    <t>Viplant - Viveiros do Algarve, Lda.</t>
  </si>
  <si>
    <t xml:space="preserve">Odiana - Associação para o Desenvolvimento do Baixo Guadiana  </t>
  </si>
  <si>
    <t>Nera - Associação Empresarial da Região do Algarve</t>
  </si>
  <si>
    <t>Impactofólio - Construção Civil, Unipessoal, Lda.</t>
  </si>
  <si>
    <t>Lxmax - Tratamento de Imagem Comercial, Unipessoal, Lda.</t>
  </si>
  <si>
    <t>Decorvidro - Indústria e Transformação de Vidro, Lda.</t>
  </si>
  <si>
    <t>Gyrad - Controlo de Qualidade e Protecção Radiológica, Lda.</t>
  </si>
  <si>
    <t>Finanquest - Contabilidade e Fiscalidade, Lda.</t>
  </si>
  <si>
    <t>Cacial - Cooperativa Agrícola de Citricultores do Algarve, CRL</t>
  </si>
  <si>
    <t>Skyimage - Mediação Imobiliária, Lda.</t>
  </si>
  <si>
    <t>Vila Verde - Administração de Imóveis, Lda.</t>
  </si>
  <si>
    <t>Absolute Bliss - Health, Neuropsychology &amp; Psychology, Lda.</t>
  </si>
  <si>
    <t>Rochalgarve - Planeamento de Férias para o Turismo, S.A.</t>
  </si>
  <si>
    <t>Portugal Fresh - Associação para a Promoção das Frutas, Legumes e Flores de Portugal</t>
  </si>
  <si>
    <t>Pospelov - Investimentos Turísticos, Lda.</t>
  </si>
  <si>
    <t>Green Roots - Turismo e Tradição, Lda.</t>
  </si>
  <si>
    <t>Portimar - Agência de Viagens e Turismo, Lda.</t>
  </si>
  <si>
    <t>Dream Wave - Actividades Marítimo - Turísticas, Lda.</t>
  </si>
  <si>
    <t>Moonshapes - Design &amp; New Media, Lda.</t>
  </si>
  <si>
    <t>Tee Times - Agência de Viagens e Turismo, Unipessoal, Lda.</t>
  </si>
  <si>
    <t>Ideias Frescas - Design e Multimédia, Lda.</t>
  </si>
  <si>
    <t>Neomarca - Inovação e Desenvolvimento, Lda.</t>
  </si>
  <si>
    <t>Teleonda - Sociedade de Equipamentos de Informática e Telecomunicações, Lda.</t>
  </si>
  <si>
    <t>Plantalgarve - Viveiros Agrícolas, Lda.</t>
  </si>
  <si>
    <t>Decidir - Consultores, Lda.</t>
  </si>
  <si>
    <t>X4dev Business Solutions, S.A.</t>
  </si>
  <si>
    <t>Happytime - Turismo Unipessoal, Lda.</t>
  </si>
  <si>
    <t>Cargaquatro - Transportes e Logística, Lda.</t>
  </si>
  <si>
    <t>Previgarb - Engenharia de Segurança, Lda.</t>
  </si>
  <si>
    <t>Gyrad - Controlo de Qualidade e Proteção Radiológica, Lda.</t>
  </si>
  <si>
    <t>Estilete - Contabilidade, Lda.</t>
  </si>
  <si>
    <t>Archisul - Arquitectos, Lda.</t>
  </si>
  <si>
    <t>Burger Ranch - Comida Rápida, Lda.</t>
  </si>
  <si>
    <t>Buildingclass - Especialistas em Edifícios no Algarve, Lda.</t>
  </si>
  <si>
    <t>Sereno &amp; Perfeito - Sociedade de Construções, Lda.</t>
  </si>
  <si>
    <t>Lusiadagás - Montagem e Abastecimento de Redes de Gás, S.A.</t>
  </si>
  <si>
    <t>Releve - Recursos Energéticos, Lda.</t>
  </si>
  <si>
    <t>JSH Algarve - Arquitectura, Lda.</t>
  </si>
  <si>
    <t>Portipesca - Comércio Geral de Pescado, Lda.</t>
  </si>
  <si>
    <t>Prosperitas - Agência de Publicidade, Lda.</t>
  </si>
  <si>
    <t>Infrasul - Construçoes e Infraestruturas, Lda.</t>
  </si>
  <si>
    <t>Zed - Restauração e Hotelaria, Lda.</t>
  </si>
  <si>
    <t>Ultransul - Transportes, Lda.</t>
  </si>
  <si>
    <t>Faropeixe - Comércio Geral de Peixe, Lda.</t>
  </si>
  <si>
    <t>Visualforma - Tecnologias de Informação, S.A.</t>
  </si>
  <si>
    <t>H.F.Martins - Consultoria, Unipessoal, Lda.</t>
  </si>
  <si>
    <t>Odiana - Associação para o Desenvolvimento do Baixo Guadiana</t>
  </si>
  <si>
    <t>Nacionalinfor - Serviços, Unipessoal, Lda.</t>
  </si>
  <si>
    <t>Turiscampo - Sociedade de Empreendimentos Turísticos Parques do Algarve, Lda.</t>
  </si>
  <si>
    <t>Publirádio - Publicidade Exterior, S.A.</t>
  </si>
  <si>
    <t>Conforhotéis - Gestão de Hotéis, Lda.</t>
  </si>
  <si>
    <t>Staroteis - Sociedade Hoteleira Unipessoal, Lda.</t>
  </si>
  <si>
    <t>Softventure - Consultoria e Tecnologia, S.A.</t>
  </si>
  <si>
    <t>Intersucatas - Gestão Integrada de resíduos e Ambiente Limitada</t>
  </si>
  <si>
    <t>Rolear - Automatizações, Estudos e Represenrações, S.A.</t>
  </si>
  <si>
    <t>Várzeamar - Actividades Maítimo-Turísticos, Lda.</t>
  </si>
  <si>
    <t>Transcampo - Sociedade Imobiliária, Lda.</t>
  </si>
  <si>
    <t>Staroteis - Sociedade Hoteleira, S.A.</t>
  </si>
  <si>
    <t>Krazy World - Centro de Cultura e Turismo, Unipessoal, Lda.</t>
  </si>
  <si>
    <t>Global Vista - Consultadoria Fiscal, Lda.</t>
  </si>
  <si>
    <t>Odiana - Associação para o Desenvolvimento do baixo Guadiana</t>
  </si>
  <si>
    <t>Vicentina - Associação para o Desenvolvimento do Sudoeste</t>
  </si>
  <si>
    <t xml:space="preserve">Geota - Grupo de Estudos de Ordenamento do Território e Ambiente </t>
  </si>
  <si>
    <t>Avalforma - Formação e Consultoria, Lda.</t>
  </si>
  <si>
    <t>Mutação - Consultoria, Estudos e Serviços de Formação, Lda.</t>
  </si>
  <si>
    <t>Turisforma - Formação Consultadoria, Lda.</t>
  </si>
  <si>
    <t>Inetese - Associação para o Ensino e Formação</t>
  </si>
  <si>
    <t>Profiforma - Gabinete de Consultadoria e Formação Profissional, Lda.</t>
  </si>
  <si>
    <t>Inovinter - Centro de Formação e Inovação Tecnológica</t>
  </si>
  <si>
    <t>Neomarca - Inovação e  Desenvolvimento, Lda</t>
  </si>
  <si>
    <t>Navotel - Empreendimentos Imobiliários e Turísticos, SA.</t>
  </si>
  <si>
    <t>Loulegest - Apoio à Gestão de Pequenas e Médias Empresas, Lda.</t>
  </si>
  <si>
    <t>Yourdata - Business Intelligence, Lda.</t>
  </si>
  <si>
    <t>Good Moments - Indústria Criativa de Cultura e Alimentação, Lda.</t>
  </si>
  <si>
    <t>Delaurent - Turismo, Comunicação e Consultoria, Lda.</t>
  </si>
  <si>
    <t>Hidromonchiquense - Canalizações, Lda.</t>
  </si>
  <si>
    <t>Urban Gym - Health Club, Lda.</t>
  </si>
  <si>
    <t>Atlantikmorning - Agência de Viagens, Lda.</t>
  </si>
  <si>
    <t>Obrigado Algarve - Produtos Regionais, Unipessoal, Lda.</t>
  </si>
  <si>
    <t>O Grelha Peixe - Restaurante, Unipessoal, Lda.</t>
  </si>
  <si>
    <t>Hidromonchiquense - Ccanalizações, Lda.</t>
  </si>
  <si>
    <t>Oceanrespect - Ecodive Center, Lda.</t>
  </si>
  <si>
    <t>Ambiolhão - Empresa Municipal de Ambiente de Olhão, EM</t>
  </si>
  <si>
    <t>Infralobo - Empresa de Infra-estruturas de Vale do Lobo</t>
  </si>
  <si>
    <t>Data a que se reporta a informação: 30 - 11 - 2018</t>
  </si>
  <si>
    <t>Validado ADC : 17 - 12 - 2018</t>
  </si>
  <si>
    <t xml:space="preserve">Data da atualização dos dados: 12 - 12 - 2018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</si>
</sst>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dd/mm/yyyy;@"/>
    <numFmt numFmtId="165" formatCode="#,##0.00_ ;\-#,##0.00\ "/>
  </numFmts>
  <fonts count="20"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2"/>
      <color theme="0"/>
      <name val="Arial"/>
      <family val="2"/>
    </font>
    <font>
      <sz val="10"/>
      <name val="Arial"/>
      <family val="2"/>
    </font>
    <font>
      <sz val="10"/>
      <color theme="1"/>
      <name val="Arial"/>
      <family val="2"/>
    </font>
    <font>
      <sz val="10"/>
      <color rgb="FF0070C0"/>
      <name val="Arial"/>
      <family val="2"/>
    </font>
  </fonts>
  <fills count="10">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s>
  <borders count="78">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5"/>
      </left>
      <right/>
      <top/>
      <bottom style="thin">
        <color indexed="8"/>
      </bottom>
      <diagonal/>
    </border>
    <border>
      <left style="thin">
        <color indexed="8"/>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right style="thin">
        <color indexed="8"/>
      </right>
      <top/>
      <bottom style="thin">
        <color indexed="8"/>
      </bottom>
      <diagonal/>
    </border>
    <border>
      <left/>
      <right/>
      <top style="thin">
        <color indexed="64"/>
      </top>
      <bottom style="thin">
        <color indexed="8"/>
      </bottom>
      <diagonal/>
    </border>
    <border>
      <left style="medium">
        <color rgb="FF16365C"/>
      </left>
      <right style="medium">
        <color theme="3" tint="-0.24994659260841701"/>
      </right>
      <top style="medium">
        <color rgb="FF16365C"/>
      </top>
      <bottom/>
      <diagonal/>
    </border>
    <border>
      <left style="thin">
        <color theme="3" tint="-0.24994659260841701"/>
      </left>
      <right style="medium">
        <color theme="3" tint="-0.24994659260841701"/>
      </right>
      <top style="medium">
        <color rgb="FF16365C"/>
      </top>
      <bottom/>
      <diagonal/>
    </border>
    <border>
      <left style="medium">
        <color theme="3" tint="-0.24994659260841701"/>
      </left>
      <right/>
      <top style="medium">
        <color rgb="FF16365C"/>
      </top>
      <bottom/>
      <diagonal/>
    </border>
    <border>
      <left/>
      <right/>
      <top style="medium">
        <color rgb="FF16365C"/>
      </top>
      <bottom/>
      <diagonal/>
    </border>
    <border>
      <left style="medium">
        <color rgb="FF16365C"/>
      </left>
      <right/>
      <top/>
      <bottom style="medium">
        <color rgb="FF16365C"/>
      </bottom>
      <diagonal/>
    </border>
    <border>
      <left/>
      <right/>
      <top/>
      <bottom style="medium">
        <color rgb="FF16365C"/>
      </bottom>
      <diagonal/>
    </border>
    <border>
      <left/>
      <right style="medium">
        <color theme="3" tint="-0.24994659260841701"/>
      </right>
      <top/>
      <bottom style="medium">
        <color rgb="FF16365C"/>
      </bottom>
      <diagonal/>
    </border>
    <border>
      <left style="medium">
        <color theme="3" tint="-0.24994659260841701"/>
      </left>
      <right/>
      <top/>
      <bottom style="medium">
        <color rgb="FF16365C"/>
      </bottom>
      <diagonal/>
    </border>
    <border>
      <left style="medium">
        <color rgb="FF16365C"/>
      </left>
      <right style="thin">
        <color rgb="FF16365C"/>
      </right>
      <top style="medium">
        <color rgb="FF16365C"/>
      </top>
      <bottom style="thin">
        <color rgb="FF16365C"/>
      </bottom>
      <diagonal/>
    </border>
    <border>
      <left style="thin">
        <color rgb="FF16365C"/>
      </left>
      <right style="thin">
        <color rgb="FF16365C"/>
      </right>
      <top style="medium">
        <color rgb="FF16365C"/>
      </top>
      <bottom style="thin">
        <color rgb="FF16365C"/>
      </bottom>
      <diagonal/>
    </border>
    <border>
      <left style="medium">
        <color rgb="FF16365C"/>
      </left>
      <right style="thin">
        <color rgb="FF16365C"/>
      </right>
      <top style="thin">
        <color rgb="FF16365C"/>
      </top>
      <bottom style="thin">
        <color rgb="FF16365C"/>
      </bottom>
      <diagonal/>
    </border>
    <border>
      <left style="thin">
        <color rgb="FF16365C"/>
      </left>
      <right style="thin">
        <color rgb="FF16365C"/>
      </right>
      <top style="thin">
        <color rgb="FF16365C"/>
      </top>
      <bottom style="thin">
        <color rgb="FF16365C"/>
      </bottom>
      <diagonal/>
    </border>
    <border>
      <left style="medium">
        <color rgb="FF16365C"/>
      </left>
      <right style="thin">
        <color rgb="FF16365C"/>
      </right>
      <top style="thin">
        <color rgb="FF16365C"/>
      </top>
      <bottom style="medium">
        <color rgb="FF16365C"/>
      </bottom>
      <diagonal/>
    </border>
    <border>
      <left style="thin">
        <color rgb="FF16365C"/>
      </left>
      <right style="thin">
        <color rgb="FF16365C"/>
      </right>
      <top style="thin">
        <color rgb="FF16365C"/>
      </top>
      <bottom style="medium">
        <color rgb="FF16365C"/>
      </bottom>
      <diagonal/>
    </border>
    <border>
      <left style="thin">
        <color rgb="FF16365C"/>
      </left>
      <right/>
      <top style="thin">
        <color rgb="FF16365C"/>
      </top>
      <bottom style="thin">
        <color rgb="FF16365C"/>
      </bottom>
      <diagonal/>
    </border>
    <border>
      <left style="thin">
        <color rgb="FF16365C"/>
      </left>
      <right style="thin">
        <color rgb="FF16365C"/>
      </right>
      <top style="thin">
        <color rgb="FF16365C"/>
      </top>
      <bottom/>
      <diagonal/>
    </border>
    <border>
      <left style="thin">
        <color rgb="FF16365C"/>
      </left>
      <right style="thin">
        <color rgb="FF16365C"/>
      </right>
      <top/>
      <bottom style="medium">
        <color rgb="FF16365C"/>
      </bottom>
      <diagonal/>
    </border>
    <border>
      <left style="thin">
        <color rgb="FF16365C"/>
      </left>
      <right style="thin">
        <color rgb="FF16365C"/>
      </right>
      <top/>
      <bottom style="thin">
        <color rgb="FF16365C"/>
      </bottom>
      <diagonal/>
    </border>
    <border>
      <left style="medium">
        <color rgb="FF16365C"/>
      </left>
      <right style="thin">
        <color rgb="FF16365C"/>
      </right>
      <top style="medium">
        <color rgb="FF16365C"/>
      </top>
      <bottom style="medium">
        <color rgb="FF16365C"/>
      </bottom>
      <diagonal/>
    </border>
    <border>
      <left style="thin">
        <color rgb="FF16365C"/>
      </left>
      <right style="thin">
        <color rgb="FF16365C"/>
      </right>
      <top style="medium">
        <color rgb="FF16365C"/>
      </top>
      <bottom style="medium">
        <color rgb="FF16365C"/>
      </bottom>
      <diagonal/>
    </border>
    <border>
      <left style="thin">
        <color rgb="FF16365C"/>
      </left>
      <right/>
      <top style="medium">
        <color rgb="FF16365C"/>
      </top>
      <bottom style="medium">
        <color rgb="FF16365C"/>
      </bottom>
      <diagonal/>
    </border>
    <border>
      <left/>
      <right style="thin">
        <color rgb="FF16365C"/>
      </right>
      <top style="medium">
        <color rgb="FF16365C"/>
      </top>
      <bottom style="medium">
        <color rgb="FF16365C"/>
      </bottom>
      <diagonal/>
    </border>
    <border>
      <left/>
      <right/>
      <top style="medium">
        <color rgb="FF16365C"/>
      </top>
      <bottom style="medium">
        <color rgb="FF16365C"/>
      </bottom>
      <diagonal/>
    </border>
    <border>
      <left style="thin">
        <color rgb="FF16365C"/>
      </left>
      <right/>
      <top style="thin">
        <color rgb="FF16365C"/>
      </top>
      <bottom/>
      <diagonal/>
    </border>
    <border>
      <left style="thin">
        <color rgb="FF16365C"/>
      </left>
      <right style="thin">
        <color rgb="FF16365C"/>
      </right>
      <top/>
      <bottom/>
      <diagonal/>
    </border>
    <border>
      <left style="thin">
        <color rgb="FF000000"/>
      </left>
      <right style="thin">
        <color rgb="FF000000"/>
      </right>
      <top style="thin">
        <color rgb="FF000000"/>
      </top>
      <bottom style="thin">
        <color rgb="FF000000"/>
      </bottom>
      <diagonal/>
    </border>
    <border>
      <left style="thin">
        <color rgb="FF16365C"/>
      </left>
      <right style="thin">
        <color rgb="FF16365C"/>
      </right>
      <top style="medium">
        <color rgb="FF16365C"/>
      </top>
      <bottom/>
      <diagonal/>
    </border>
    <border>
      <left style="thin">
        <color rgb="FF16365C"/>
      </left>
      <right/>
      <top/>
      <bottom/>
      <diagonal/>
    </border>
    <border>
      <left style="thin">
        <color rgb="FF16365C"/>
      </left>
      <right/>
      <top style="medium">
        <color rgb="FF16365C"/>
      </top>
      <bottom/>
      <diagonal/>
    </border>
    <border>
      <left style="thin">
        <color rgb="FF16365C"/>
      </left>
      <right/>
      <top/>
      <bottom style="thin">
        <color rgb="FF16365C"/>
      </bottom>
      <diagonal/>
    </border>
    <border>
      <left style="thin">
        <color rgb="FF16365C"/>
      </left>
      <right/>
      <top style="medium">
        <color rgb="FF16365C"/>
      </top>
      <bottom style="thin">
        <color rgb="FF16365C"/>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16365C"/>
      </right>
      <top style="thin">
        <color rgb="FF16365C"/>
      </top>
      <bottom style="thin">
        <color rgb="FF16365C"/>
      </bottom>
      <diagonal/>
    </border>
    <border>
      <left/>
      <right style="thin">
        <color rgb="FF16365C"/>
      </right>
      <top style="thin">
        <color rgb="FF16365C"/>
      </top>
      <bottom/>
      <diagonal/>
    </border>
    <border>
      <left/>
      <right style="thin">
        <color rgb="FF16365C"/>
      </right>
      <top style="thin">
        <color rgb="FF16365C"/>
      </top>
      <bottom style="medium">
        <color rgb="FF16365C"/>
      </bottom>
      <diagonal/>
    </border>
    <border>
      <left/>
      <right style="thin">
        <color rgb="FF16365C"/>
      </right>
      <top/>
      <bottom/>
      <diagonal/>
    </border>
    <border>
      <left/>
      <right style="thin">
        <color rgb="FF16365C"/>
      </right>
      <top style="medium">
        <color rgb="FF16365C"/>
      </top>
      <bottom/>
      <diagonal/>
    </border>
    <border>
      <left/>
      <right style="thin">
        <color rgb="FF16365C"/>
      </right>
      <top style="medium">
        <color rgb="FF16365C"/>
      </top>
      <bottom style="thin">
        <color rgb="FF16365C"/>
      </bottom>
      <diagonal/>
    </border>
    <border>
      <left/>
      <right style="thin">
        <color rgb="FF16365C"/>
      </right>
      <top/>
      <bottom style="thin">
        <color rgb="FF16365C"/>
      </bottom>
      <diagonal/>
    </border>
    <border>
      <left style="thin">
        <color rgb="FF16365C"/>
      </left>
      <right/>
      <top/>
      <bottom style="medium">
        <color rgb="FF16365C"/>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16365C"/>
      </left>
      <right/>
      <top style="thin">
        <color rgb="FF16365C"/>
      </top>
      <bottom style="medium">
        <color rgb="FF16365C"/>
      </bottom>
      <diagonal/>
    </border>
    <border>
      <left/>
      <right style="thin">
        <color auto="1"/>
      </right>
      <top style="thin">
        <color auto="1"/>
      </top>
      <bottom style="thin">
        <color auto="1"/>
      </bottom>
      <diagonal/>
    </border>
    <border>
      <left/>
      <right style="thin">
        <color auto="1"/>
      </right>
      <top style="thin">
        <color rgb="FF16365C"/>
      </top>
      <bottom style="medium">
        <color rgb="FF16365C"/>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rgb="FF16365C"/>
      </top>
      <bottom/>
      <diagonal/>
    </border>
    <border>
      <left/>
      <right style="thin">
        <color auto="1"/>
      </right>
      <top style="thin">
        <color rgb="FF16365C"/>
      </top>
      <bottom/>
      <diagonal/>
    </border>
  </borders>
  <cellStyleXfs count="13">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7" fillId="0" borderId="0"/>
    <xf numFmtId="0" fontId="1" fillId="0" borderId="0"/>
  </cellStyleXfs>
  <cellXfs count="447">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3" fillId="0" borderId="0" xfId="0" applyFont="1" applyAlignment="1">
      <alignment horizontal="center"/>
    </xf>
    <xf numFmtId="0" fontId="0" fillId="0" borderId="7" xfId="0" applyBorder="1" applyAlignment="1">
      <alignment horizontal="justify" vertical="center"/>
    </xf>
    <xf numFmtId="0" fontId="0" fillId="0" borderId="9" xfId="0" applyBorder="1" applyAlignment="1">
      <alignment horizontal="justify" vertical="center"/>
    </xf>
    <xf numFmtId="0" fontId="0" fillId="0" borderId="9" xfId="0" applyBorder="1" applyAlignment="1">
      <alignment horizontal="center" vertical="center"/>
    </xf>
    <xf numFmtId="4" fontId="0" fillId="0" borderId="6" xfId="0" applyNumberFormat="1" applyBorder="1" applyAlignment="1">
      <alignment horizontal="center" vertical="center"/>
    </xf>
    <xf numFmtId="4" fontId="0" fillId="0" borderId="10" xfId="0" applyNumberFormat="1" applyFill="1" applyBorder="1" applyAlignment="1">
      <alignment horizontal="center" vertical="center"/>
    </xf>
    <xf numFmtId="0" fontId="4" fillId="0" borderId="0" xfId="0" applyFont="1"/>
    <xf numFmtId="0" fontId="12" fillId="5" borderId="11" xfId="0" applyFont="1" applyFill="1" applyBorder="1" applyAlignment="1">
      <alignment horizontal="left" wrapText="1" indent="1"/>
    </xf>
    <xf numFmtId="0" fontId="12" fillId="5" borderId="12" xfId="0" applyFont="1" applyFill="1" applyBorder="1" applyAlignment="1">
      <alignment horizontal="left" wrapText="1" indent="1"/>
    </xf>
    <xf numFmtId="0" fontId="12" fillId="5" borderId="13" xfId="0" applyFont="1" applyFill="1" applyBorder="1" applyAlignment="1">
      <alignment horizontal="left" wrapText="1" indent="1"/>
    </xf>
    <xf numFmtId="0" fontId="13" fillId="3" borderId="2" xfId="0" applyFont="1" applyFill="1" applyBorder="1" applyAlignment="1">
      <alignment horizontal="center" vertical="center" wrapText="1"/>
    </xf>
    <xf numFmtId="0" fontId="12" fillId="5" borderId="11" xfId="0" applyFont="1" applyFill="1" applyBorder="1" applyAlignment="1">
      <alignment horizontal="center" wrapText="1"/>
    </xf>
    <xf numFmtId="0" fontId="12" fillId="5" borderId="12" xfId="0" applyFont="1" applyFill="1" applyBorder="1" applyAlignment="1">
      <alignment horizontal="center" wrapText="1"/>
    </xf>
    <xf numFmtId="14" fontId="0" fillId="0" borderId="17" xfId="0" applyNumberFormat="1" applyBorder="1" applyAlignment="1">
      <alignment horizontal="center" vertical="center"/>
    </xf>
    <xf numFmtId="4" fontId="0" fillId="0" borderId="14"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18" xfId="0" applyFill="1" applyBorder="1" applyAlignment="1">
      <alignment vertical="center"/>
    </xf>
    <xf numFmtId="0" fontId="0" fillId="0" borderId="16" xfId="0" applyBorder="1" applyAlignment="1">
      <alignment vertical="center" wrapText="1"/>
    </xf>
    <xf numFmtId="0" fontId="0" fillId="0" borderId="15" xfId="0" applyBorder="1" applyAlignment="1">
      <alignment vertical="center"/>
    </xf>
    <xf numFmtId="0" fontId="4" fillId="0" borderId="14" xfId="0" applyFont="1" applyBorder="1" applyAlignment="1">
      <alignment horizontal="justify"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14" fontId="0" fillId="0" borderId="14" xfId="0" applyNumberFormat="1" applyBorder="1" applyAlignment="1">
      <alignment horizontal="center" vertical="center"/>
    </xf>
    <xf numFmtId="4" fontId="14" fillId="0" borderId="0" xfId="0" applyNumberFormat="1" applyFont="1" applyAlignment="1">
      <alignment horizontal="center"/>
    </xf>
    <xf numFmtId="0" fontId="4" fillId="0" borderId="19" xfId="0" applyFont="1" applyBorder="1" applyAlignment="1">
      <alignment horizontal="center" vertical="center"/>
    </xf>
    <xf numFmtId="0" fontId="5" fillId="3" borderId="20" xfId="0" applyFont="1" applyFill="1" applyBorder="1" applyAlignment="1">
      <alignment horizontal="center" vertical="center"/>
    </xf>
    <xf numFmtId="0" fontId="4" fillId="0" borderId="8" xfId="0" applyFont="1" applyBorder="1" applyAlignment="1">
      <alignment horizontal="justify" vertical="center"/>
    </xf>
    <xf numFmtId="0" fontId="5" fillId="3" borderId="22" xfId="0" applyFont="1" applyFill="1" applyBorder="1" applyAlignment="1">
      <alignment horizontal="center" vertical="center"/>
    </xf>
    <xf numFmtId="0" fontId="11" fillId="6" borderId="23" xfId="0" applyFont="1" applyFill="1" applyBorder="1" applyAlignment="1">
      <alignment horizontal="justify" vertical="center"/>
    </xf>
    <xf numFmtId="0" fontId="11" fillId="6" borderId="3" xfId="0" applyFont="1" applyFill="1" applyBorder="1" applyAlignment="1">
      <alignment horizontal="justify" vertical="center"/>
    </xf>
    <xf numFmtId="4" fontId="10" fillId="0" borderId="17" xfId="0" applyNumberFormat="1" applyFont="1" applyBorder="1" applyAlignment="1">
      <alignment horizontal="center" vertical="center"/>
    </xf>
    <xf numFmtId="0" fontId="5" fillId="3" borderId="0" xfId="0" applyFont="1" applyFill="1" applyBorder="1" applyAlignment="1">
      <alignment horizontal="center" vertical="center" wrapText="1"/>
    </xf>
    <xf numFmtId="9" fontId="0" fillId="0" borderId="5" xfId="0" applyNumberFormat="1" applyBorder="1" applyAlignment="1">
      <alignment horizontal="center" vertical="center"/>
    </xf>
    <xf numFmtId="4" fontId="0" fillId="0" borderId="24" xfId="0" applyNumberFormat="1" applyBorder="1" applyAlignment="1">
      <alignment horizontal="center" vertical="center"/>
    </xf>
    <xf numFmtId="4" fontId="0" fillId="0" borderId="25" xfId="0" applyNumberFormat="1" applyBorder="1" applyAlignment="1">
      <alignment horizontal="center" vertical="center"/>
    </xf>
    <xf numFmtId="4" fontId="0" fillId="0" borderId="8" xfId="0" applyNumberFormat="1" applyBorder="1" applyAlignment="1">
      <alignment horizontal="center" vertical="center"/>
    </xf>
    <xf numFmtId="0" fontId="5" fillId="3" borderId="4" xfId="0" applyFont="1" applyFill="1" applyBorder="1" applyAlignment="1">
      <alignment horizontal="center" vertical="center"/>
    </xf>
    <xf numFmtId="0" fontId="4" fillId="0" borderId="18" xfId="0" applyFont="1" applyFill="1" applyBorder="1" applyAlignment="1">
      <alignment vertical="center"/>
    </xf>
    <xf numFmtId="0" fontId="4" fillId="0" borderId="16" xfId="0" applyFont="1" applyBorder="1" applyAlignment="1">
      <alignment vertical="center" wrapText="1"/>
    </xf>
    <xf numFmtId="0" fontId="4" fillId="0" borderId="15" xfId="0" applyFont="1" applyBorder="1" applyAlignment="1">
      <alignment vertical="center"/>
    </xf>
    <xf numFmtId="0" fontId="0" fillId="0" borderId="17" xfId="0" applyNumberFormat="1" applyBorder="1" applyAlignment="1">
      <alignment horizontal="center" vertical="center"/>
    </xf>
    <xf numFmtId="0" fontId="0" fillId="0" borderId="0" xfId="0" applyFill="1"/>
    <xf numFmtId="0" fontId="11" fillId="4" borderId="26" xfId="0" applyFont="1" applyFill="1" applyBorder="1" applyAlignment="1">
      <alignment horizontal="justify" vertical="center"/>
    </xf>
    <xf numFmtId="0" fontId="11" fillId="4" borderId="27" xfId="0" applyFont="1" applyFill="1" applyBorder="1" applyAlignment="1">
      <alignment horizontal="justify" vertical="center"/>
    </xf>
    <xf numFmtId="0" fontId="5" fillId="3" borderId="33" xfId="0" applyFont="1" applyFill="1" applyBorder="1" applyAlignment="1">
      <alignment horizontal="center" vertical="center"/>
    </xf>
    <xf numFmtId="0" fontId="5" fillId="3" borderId="31" xfId="0" applyFont="1" applyFill="1" applyBorder="1" applyAlignment="1">
      <alignment horizontal="center" vertical="center" wrapText="1"/>
    </xf>
    <xf numFmtId="0" fontId="5" fillId="3" borderId="31" xfId="0" applyFont="1" applyFill="1" applyBorder="1" applyAlignment="1">
      <alignment horizontal="center" vertical="center"/>
    </xf>
    <xf numFmtId="0" fontId="5" fillId="4" borderId="31" xfId="0" applyFont="1" applyFill="1" applyBorder="1" applyAlignment="1">
      <alignment horizontal="center" vertical="center" wrapText="1"/>
    </xf>
    <xf numFmtId="0" fontId="4" fillId="0" borderId="35" xfId="0" applyFont="1" applyBorder="1" applyAlignment="1">
      <alignment horizontal="justify" vertical="center"/>
    </xf>
    <xf numFmtId="0" fontId="4" fillId="0" borderId="35" xfId="0" applyFont="1" applyBorder="1" applyAlignment="1">
      <alignment horizontal="center" vertical="center"/>
    </xf>
    <xf numFmtId="4" fontId="4" fillId="0" borderId="35" xfId="0" applyNumberFormat="1" applyFont="1" applyBorder="1" applyAlignment="1">
      <alignment horizontal="center" vertical="center"/>
    </xf>
    <xf numFmtId="9" fontId="4" fillId="0" borderId="35" xfId="0" applyNumberFormat="1" applyFont="1" applyBorder="1" applyAlignment="1">
      <alignment horizontal="center" vertical="center"/>
    </xf>
    <xf numFmtId="0" fontId="4" fillId="0" borderId="37" xfId="0" applyFont="1" applyBorder="1" applyAlignment="1">
      <alignment horizontal="justify" vertical="center"/>
    </xf>
    <xf numFmtId="0" fontId="4" fillId="0" borderId="37" xfId="0" applyFont="1" applyBorder="1" applyAlignment="1">
      <alignment horizontal="center" vertical="center"/>
    </xf>
    <xf numFmtId="4" fontId="4" fillId="0" borderId="37" xfId="0" applyNumberFormat="1" applyFont="1" applyBorder="1" applyAlignment="1">
      <alignment horizontal="center" vertical="center"/>
    </xf>
    <xf numFmtId="9" fontId="4" fillId="0" borderId="37" xfId="0" applyNumberFormat="1" applyFont="1" applyBorder="1" applyAlignment="1">
      <alignment horizontal="center" vertical="center"/>
    </xf>
    <xf numFmtId="0" fontId="4" fillId="0" borderId="37" xfId="0" applyFont="1" applyBorder="1" applyAlignment="1">
      <alignment horizontal="center" vertical="center" wrapText="1"/>
    </xf>
    <xf numFmtId="0" fontId="4" fillId="0" borderId="37" xfId="11" applyFont="1" applyBorder="1" applyAlignment="1">
      <alignment vertical="center"/>
    </xf>
    <xf numFmtId="0" fontId="4" fillId="0" borderId="37" xfId="0" applyFont="1" applyBorder="1" applyAlignment="1">
      <alignment vertical="center"/>
    </xf>
    <xf numFmtId="0" fontId="4" fillId="0" borderId="37" xfId="0" applyFont="1" applyFill="1" applyBorder="1" applyAlignment="1">
      <alignment vertical="center"/>
    </xf>
    <xf numFmtId="0" fontId="4" fillId="0" borderId="37" xfId="0" applyFont="1" applyFill="1" applyBorder="1" applyAlignment="1">
      <alignment horizontal="justify" vertical="center"/>
    </xf>
    <xf numFmtId="0" fontId="4" fillId="0" borderId="37" xfId="0" applyFont="1" applyFill="1" applyBorder="1" applyAlignment="1">
      <alignment horizontal="center" vertical="center"/>
    </xf>
    <xf numFmtId="0" fontId="4" fillId="0" borderId="37" xfId="10" applyFont="1" applyFill="1" applyBorder="1" applyAlignment="1">
      <alignment horizontal="justify" vertical="center"/>
    </xf>
    <xf numFmtId="0" fontId="4" fillId="0" borderId="37" xfId="0" applyFont="1" applyFill="1" applyBorder="1" applyAlignment="1">
      <alignment horizontal="center" vertical="center" wrapText="1"/>
    </xf>
    <xf numFmtId="4" fontId="4" fillId="0" borderId="37" xfId="0" applyNumberFormat="1" applyFont="1" applyFill="1" applyBorder="1" applyAlignment="1">
      <alignment horizontal="center" vertical="center"/>
    </xf>
    <xf numFmtId="0" fontId="18" fillId="0" borderId="37" xfId="0" applyFont="1" applyBorder="1" applyAlignment="1">
      <alignment vertical="center" wrapText="1"/>
    </xf>
    <xf numFmtId="0" fontId="18" fillId="0" borderId="37" xfId="0" applyFont="1" applyBorder="1" applyAlignment="1">
      <alignment horizontal="center" vertical="center" wrapText="1"/>
    </xf>
    <xf numFmtId="4" fontId="4" fillId="0" borderId="37" xfId="0" applyNumberFormat="1" applyFont="1" applyBorder="1" applyAlignment="1">
      <alignment horizontal="center" vertical="center" wrapText="1"/>
    </xf>
    <xf numFmtId="14" fontId="4" fillId="0" borderId="37" xfId="0" applyNumberFormat="1" applyFont="1" applyBorder="1" applyAlignment="1">
      <alignment horizontal="center" vertical="center" wrapText="1"/>
    </xf>
    <xf numFmtId="0" fontId="4" fillId="0" borderId="37" xfId="9" applyFont="1" applyBorder="1" applyAlignment="1">
      <alignment horizontal="justify" vertical="center"/>
    </xf>
    <xf numFmtId="0" fontId="4" fillId="0" borderId="37" xfId="9" applyFont="1" applyFill="1" applyBorder="1" applyAlignment="1">
      <alignment horizontal="justify" vertical="center"/>
    </xf>
    <xf numFmtId="4" fontId="4" fillId="0" borderId="37" xfId="9" applyNumberFormat="1" applyFont="1" applyBorder="1" applyAlignment="1">
      <alignment horizontal="center" vertical="center"/>
    </xf>
    <xf numFmtId="0" fontId="4" fillId="0" borderId="37" xfId="0" applyFont="1" applyBorder="1" applyAlignment="1">
      <alignment vertical="center" wrapText="1"/>
    </xf>
    <xf numFmtId="9" fontId="4" fillId="0" borderId="37" xfId="0" applyNumberFormat="1" applyFont="1" applyFill="1" applyBorder="1" applyAlignment="1">
      <alignment horizontal="center" vertical="center"/>
    </xf>
    <xf numFmtId="0" fontId="4" fillId="0" borderId="37" xfId="2" applyFont="1" applyFill="1" applyBorder="1" applyAlignment="1" applyProtection="1">
      <alignment horizontal="center" vertical="center"/>
      <protection locked="0"/>
    </xf>
    <xf numFmtId="0" fontId="4" fillId="0" borderId="37" xfId="2" applyFont="1" applyFill="1" applyBorder="1" applyAlignment="1" applyProtection="1">
      <alignment vertical="center" wrapText="1" readingOrder="1"/>
      <protection locked="0"/>
    </xf>
    <xf numFmtId="0" fontId="4" fillId="0" borderId="37" xfId="0" applyFont="1" applyFill="1" applyBorder="1" applyAlignment="1">
      <alignment vertical="center" wrapText="1"/>
    </xf>
    <xf numFmtId="2" fontId="4" fillId="0" borderId="37" xfId="0" applyNumberFormat="1" applyFont="1" applyFill="1" applyBorder="1" applyAlignment="1">
      <alignment horizontal="center" vertical="center"/>
    </xf>
    <xf numFmtId="0" fontId="4" fillId="0" borderId="37" xfId="9" applyFont="1" applyFill="1" applyBorder="1" applyAlignment="1">
      <alignment horizontal="center" vertical="center"/>
    </xf>
    <xf numFmtId="49" fontId="4" fillId="0" borderId="37" xfId="2" applyNumberFormat="1" applyFont="1" applyFill="1" applyBorder="1" applyAlignment="1">
      <alignment horizontal="center" vertical="center" wrapText="1"/>
    </xf>
    <xf numFmtId="0" fontId="4" fillId="0" borderId="37" xfId="0" applyNumberFormat="1" applyFont="1" applyBorder="1" applyAlignment="1">
      <alignment horizontal="center" vertical="center" wrapText="1"/>
    </xf>
    <xf numFmtId="0" fontId="4" fillId="0" borderId="41" xfId="0" applyFont="1" applyBorder="1" applyAlignment="1">
      <alignment horizontal="center" vertical="center"/>
    </xf>
    <xf numFmtId="0" fontId="4" fillId="0" borderId="41" xfId="0" applyFont="1" applyBorder="1" applyAlignment="1">
      <alignment horizontal="justify" vertical="center"/>
    </xf>
    <xf numFmtId="0" fontId="4" fillId="0" borderId="41" xfId="0" applyFont="1" applyFill="1" applyBorder="1" applyAlignment="1">
      <alignment horizontal="center" vertical="center"/>
    </xf>
    <xf numFmtId="0" fontId="4" fillId="0" borderId="41" xfId="0" applyFont="1" applyBorder="1" applyAlignment="1">
      <alignment horizontal="center" vertical="center" wrapText="1"/>
    </xf>
    <xf numFmtId="4" fontId="4" fillId="0" borderId="41" xfId="0" applyNumberFormat="1" applyFont="1" applyBorder="1" applyAlignment="1">
      <alignment horizontal="center" vertical="center"/>
    </xf>
    <xf numFmtId="9" fontId="4" fillId="0" borderId="41" xfId="0" applyNumberFormat="1" applyFont="1" applyBorder="1" applyAlignment="1">
      <alignment horizontal="center" vertical="center"/>
    </xf>
    <xf numFmtId="0" fontId="4" fillId="0" borderId="41" xfId="0" applyNumberFormat="1" applyFont="1" applyBorder="1" applyAlignment="1">
      <alignment horizontal="center" vertical="center" wrapText="1"/>
    </xf>
    <xf numFmtId="0" fontId="4" fillId="0" borderId="41" xfId="0" applyFont="1" applyBorder="1" applyAlignment="1">
      <alignment vertical="center" wrapText="1"/>
    </xf>
    <xf numFmtId="0" fontId="16" fillId="4" borderId="42" xfId="0" applyFont="1" applyFill="1" applyBorder="1" applyAlignment="1">
      <alignment horizontal="justify" vertical="center"/>
    </xf>
    <xf numFmtId="0" fontId="16" fillId="4" borderId="42" xfId="0" applyFont="1" applyFill="1" applyBorder="1" applyAlignment="1">
      <alignment horizontal="center" vertical="center"/>
    </xf>
    <xf numFmtId="4" fontId="16" fillId="4" borderId="42" xfId="0" applyNumberFormat="1" applyFont="1" applyFill="1" applyBorder="1" applyAlignment="1">
      <alignment horizontal="center" vertical="center"/>
    </xf>
    <xf numFmtId="0" fontId="4" fillId="0" borderId="43" xfId="0" applyFont="1" applyBorder="1" applyAlignment="1">
      <alignment vertical="center"/>
    </xf>
    <xf numFmtId="0" fontId="4" fillId="0" borderId="43" xfId="0" applyFont="1" applyBorder="1" applyAlignment="1">
      <alignment horizontal="justify" vertical="center"/>
    </xf>
    <xf numFmtId="0" fontId="4" fillId="0" borderId="43" xfId="0" applyFont="1" applyFill="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horizontal="center" vertical="center" wrapText="1"/>
    </xf>
    <xf numFmtId="4" fontId="4" fillId="0" borderId="43" xfId="0" applyNumberFormat="1" applyFont="1" applyBorder="1" applyAlignment="1">
      <alignment horizontal="center" vertical="center"/>
    </xf>
    <xf numFmtId="9" fontId="4" fillId="0" borderId="43" xfId="0" applyNumberFormat="1" applyFont="1" applyBorder="1" applyAlignment="1">
      <alignment horizontal="center" vertical="center"/>
    </xf>
    <xf numFmtId="0" fontId="15" fillId="7" borderId="45" xfId="0" applyFont="1" applyFill="1" applyBorder="1" applyAlignment="1">
      <alignment horizontal="center" vertical="center"/>
    </xf>
    <xf numFmtId="4" fontId="15" fillId="7" borderId="45" xfId="0" applyNumberFormat="1" applyFont="1" applyFill="1" applyBorder="1" applyAlignment="1">
      <alignment horizontal="center" vertical="center"/>
    </xf>
    <xf numFmtId="0" fontId="4" fillId="0" borderId="41" xfId="2" applyFont="1" applyFill="1" applyBorder="1" applyAlignment="1" applyProtection="1">
      <alignment vertical="center" wrapText="1" readingOrder="1"/>
      <protection locked="0"/>
    </xf>
    <xf numFmtId="0" fontId="4" fillId="0" borderId="41" xfId="0" applyFont="1" applyFill="1" applyBorder="1" applyAlignment="1">
      <alignment vertical="center"/>
    </xf>
    <xf numFmtId="0" fontId="4" fillId="0" borderId="41" xfId="0" applyFont="1" applyFill="1" applyBorder="1" applyAlignment="1">
      <alignment horizontal="justify" vertical="center"/>
    </xf>
    <xf numFmtId="0" fontId="4" fillId="0" borderId="41" xfId="2" applyFont="1" applyFill="1" applyBorder="1" applyAlignment="1" applyProtection="1">
      <alignment horizontal="center" vertical="center"/>
      <protection locked="0"/>
    </xf>
    <xf numFmtId="0" fontId="4" fillId="0" borderId="41" xfId="0" applyFont="1" applyFill="1" applyBorder="1" applyAlignment="1">
      <alignment horizontal="center" vertical="center" wrapText="1"/>
    </xf>
    <xf numFmtId="4" fontId="4" fillId="0" borderId="41" xfId="0" applyNumberFormat="1" applyFont="1" applyFill="1" applyBorder="1" applyAlignment="1">
      <alignment horizontal="center" vertical="center"/>
    </xf>
    <xf numFmtId="0" fontId="4" fillId="0" borderId="43" xfId="0" applyFont="1" applyFill="1" applyBorder="1" applyAlignment="1">
      <alignment vertical="center"/>
    </xf>
    <xf numFmtId="0" fontId="15" fillId="8" borderId="45" xfId="0" applyFont="1" applyFill="1" applyBorder="1" applyAlignment="1">
      <alignment horizontal="center" vertical="center"/>
    </xf>
    <xf numFmtId="0" fontId="15" fillId="9" borderId="45" xfId="0" applyFont="1" applyFill="1" applyBorder="1" applyAlignment="1">
      <alignment horizontal="center" vertical="center"/>
    </xf>
    <xf numFmtId="4" fontId="15" fillId="8" borderId="45" xfId="0" applyNumberFormat="1" applyFont="1" applyFill="1" applyBorder="1" applyAlignment="1">
      <alignment horizontal="center" vertical="center"/>
    </xf>
    <xf numFmtId="9" fontId="4" fillId="0" borderId="41" xfId="0" applyNumberFormat="1" applyFont="1" applyFill="1" applyBorder="1" applyAlignment="1">
      <alignment horizontal="center" vertical="center"/>
    </xf>
    <xf numFmtId="49" fontId="4" fillId="0" borderId="41" xfId="2" applyNumberFormat="1" applyFont="1" applyFill="1" applyBorder="1" applyAlignment="1">
      <alignment horizontal="center" vertical="center" wrapText="1"/>
    </xf>
    <xf numFmtId="0" fontId="4" fillId="0" borderId="43" xfId="2" applyFont="1" applyFill="1" applyBorder="1" applyAlignment="1" applyProtection="1">
      <alignment vertical="center" wrapText="1" readingOrder="1"/>
      <protection locked="0"/>
    </xf>
    <xf numFmtId="0" fontId="4" fillId="0" borderId="43" xfId="0" applyFont="1" applyFill="1" applyBorder="1" applyAlignment="1">
      <alignment horizontal="justify" vertical="center"/>
    </xf>
    <xf numFmtId="0" fontId="4" fillId="0" borderId="43" xfId="2" applyFont="1" applyFill="1" applyBorder="1" applyAlignment="1" applyProtection="1">
      <alignment horizontal="center" vertical="center"/>
      <protection locked="0"/>
    </xf>
    <xf numFmtId="0" fontId="4" fillId="0" borderId="43" xfId="0" applyFont="1" applyFill="1" applyBorder="1" applyAlignment="1">
      <alignment horizontal="center" vertical="center" wrapText="1"/>
    </xf>
    <xf numFmtId="4" fontId="4" fillId="0" borderId="43" xfId="0" applyNumberFormat="1" applyFont="1" applyFill="1" applyBorder="1" applyAlignment="1">
      <alignment horizontal="center" vertical="center"/>
    </xf>
    <xf numFmtId="0" fontId="4" fillId="0" borderId="43" xfId="0" applyFont="1" applyFill="1" applyBorder="1" applyAlignment="1">
      <alignment vertical="center" wrapText="1"/>
    </xf>
    <xf numFmtId="9" fontId="4" fillId="0" borderId="43" xfId="0" applyNumberFormat="1" applyFont="1" applyFill="1" applyBorder="1" applyAlignment="1">
      <alignment horizontal="center" vertical="center"/>
    </xf>
    <xf numFmtId="49" fontId="4" fillId="0" borderId="43" xfId="2" applyNumberFormat="1" applyFont="1" applyFill="1" applyBorder="1" applyAlignment="1">
      <alignment horizontal="center" vertical="center" wrapText="1"/>
    </xf>
    <xf numFmtId="0" fontId="18" fillId="0" borderId="41" xfId="0" applyFont="1" applyBorder="1" applyAlignment="1">
      <alignment vertical="center" wrapText="1"/>
    </xf>
    <xf numFmtId="0" fontId="4" fillId="0" borderId="50" xfId="0" applyFont="1" applyFill="1" applyBorder="1" applyAlignment="1">
      <alignment horizontal="center" vertical="center"/>
    </xf>
    <xf numFmtId="4" fontId="15" fillId="9" borderId="45" xfId="0" applyNumberFormat="1" applyFont="1" applyFill="1" applyBorder="1" applyAlignment="1">
      <alignment horizontal="center" vertical="center"/>
    </xf>
    <xf numFmtId="0" fontId="4" fillId="0" borderId="43" xfId="0" applyFont="1" applyBorder="1" applyAlignment="1">
      <alignment vertical="center" wrapText="1"/>
    </xf>
    <xf numFmtId="0" fontId="4" fillId="0" borderId="50" xfId="0" applyFont="1" applyBorder="1" applyAlignment="1">
      <alignment horizontal="justify" vertical="center"/>
    </xf>
    <xf numFmtId="0" fontId="4" fillId="0" borderId="50" xfId="0" applyFont="1" applyBorder="1" applyAlignment="1">
      <alignment horizontal="center" vertical="center"/>
    </xf>
    <xf numFmtId="4" fontId="4" fillId="0" borderId="50" xfId="0" applyNumberFormat="1" applyFont="1" applyBorder="1" applyAlignment="1">
      <alignment horizontal="center" vertical="center"/>
    </xf>
    <xf numFmtId="9" fontId="4" fillId="0" borderId="50" xfId="0" applyNumberFormat="1" applyFont="1" applyBorder="1" applyAlignment="1">
      <alignment horizontal="center" vertical="center"/>
    </xf>
    <xf numFmtId="0" fontId="4" fillId="0" borderId="41" xfId="0" applyFont="1" applyBorder="1" applyAlignment="1">
      <alignment vertical="center"/>
    </xf>
    <xf numFmtId="0" fontId="4" fillId="0" borderId="41" xfId="9" applyFont="1" applyFill="1" applyBorder="1" applyAlignment="1">
      <alignment horizontal="justify" vertical="center"/>
    </xf>
    <xf numFmtId="4" fontId="4" fillId="0" borderId="41" xfId="9" applyNumberFormat="1" applyFont="1" applyBorder="1" applyAlignment="1">
      <alignment horizontal="center" vertical="center"/>
    </xf>
    <xf numFmtId="0" fontId="4" fillId="0" borderId="50" xfId="0" applyFont="1" applyBorder="1" applyAlignment="1">
      <alignment vertical="center"/>
    </xf>
    <xf numFmtId="0" fontId="18" fillId="0" borderId="41" xfId="0" applyFont="1" applyBorder="1" applyAlignment="1">
      <alignment horizontal="center" vertical="center" wrapText="1"/>
    </xf>
    <xf numFmtId="0" fontId="18" fillId="0" borderId="51" xfId="0" applyFont="1" applyBorder="1" applyAlignment="1">
      <alignment vertical="center" wrapText="1"/>
    </xf>
    <xf numFmtId="0" fontId="4" fillId="0" borderId="37" xfId="0" applyFont="1" applyBorder="1" applyAlignment="1">
      <alignment horizontal="center" vertical="center"/>
    </xf>
    <xf numFmtId="0" fontId="4" fillId="0" borderId="37"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15" fillId="8" borderId="45" xfId="0" applyFont="1" applyFill="1" applyBorder="1" applyAlignment="1">
      <alignment horizontal="center" vertical="center"/>
    </xf>
    <xf numFmtId="0" fontId="4" fillId="0" borderId="41" xfId="2" applyFont="1" applyFill="1" applyBorder="1" applyAlignment="1" applyProtection="1">
      <alignment horizontal="center" vertical="center" wrapText="1" readingOrder="1"/>
      <protection locked="0"/>
    </xf>
    <xf numFmtId="0" fontId="4" fillId="0" borderId="41" xfId="0" applyFont="1" applyFill="1" applyBorder="1" applyAlignment="1">
      <alignment horizontal="center" vertical="center"/>
    </xf>
    <xf numFmtId="0" fontId="4" fillId="0" borderId="41" xfId="2" applyFont="1" applyFill="1" applyBorder="1" applyAlignment="1" applyProtection="1">
      <alignment vertical="center" wrapText="1" readingOrder="1"/>
      <protection locked="0"/>
    </xf>
    <xf numFmtId="0" fontId="4" fillId="0" borderId="37" xfId="2" applyFont="1" applyFill="1" applyBorder="1" applyAlignment="1" applyProtection="1">
      <alignment horizontal="center" vertical="center" wrapText="1" readingOrder="1"/>
      <protection locked="0"/>
    </xf>
    <xf numFmtId="0" fontId="4" fillId="0" borderId="35" xfId="2" applyFont="1" applyFill="1" applyBorder="1" applyAlignment="1" applyProtection="1">
      <alignment horizontal="center" vertical="center" wrapText="1" readingOrder="1"/>
      <protection locked="0"/>
    </xf>
    <xf numFmtId="0" fontId="4" fillId="0" borderId="35" xfId="0" applyFont="1" applyFill="1" applyBorder="1" applyAlignment="1">
      <alignment horizontal="center" vertical="center"/>
    </xf>
    <xf numFmtId="0" fontId="4" fillId="0" borderId="35" xfId="0" applyFont="1" applyFill="1" applyBorder="1" applyAlignment="1">
      <alignment horizontal="center" vertical="center" wrapText="1"/>
    </xf>
    <xf numFmtId="4" fontId="4" fillId="0" borderId="35" xfId="0" applyNumberFormat="1" applyFont="1" applyFill="1" applyBorder="1" applyAlignment="1">
      <alignment horizontal="center" vertical="center"/>
    </xf>
    <xf numFmtId="9" fontId="4" fillId="0" borderId="35" xfId="0" applyNumberFormat="1"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39" xfId="0" applyFont="1" applyFill="1" applyBorder="1" applyAlignment="1">
      <alignment horizontal="center" vertical="center"/>
    </xf>
    <xf numFmtId="4" fontId="4" fillId="0" borderId="39" xfId="0" applyNumberFormat="1" applyFont="1" applyFill="1" applyBorder="1" applyAlignment="1">
      <alignment horizontal="center" vertical="center"/>
    </xf>
    <xf numFmtId="9" fontId="4" fillId="0" borderId="39" xfId="0" applyNumberFormat="1" applyFont="1" applyFill="1" applyBorder="1" applyAlignment="1">
      <alignment horizontal="center" vertical="center"/>
    </xf>
    <xf numFmtId="4" fontId="4" fillId="0" borderId="40" xfId="0" applyNumberFormat="1" applyFont="1" applyFill="1" applyBorder="1" applyAlignment="1">
      <alignment horizontal="center" vertical="center"/>
    </xf>
    <xf numFmtId="0" fontId="4" fillId="0" borderId="39" xfId="2" applyFont="1" applyFill="1" applyBorder="1" applyAlignment="1" applyProtection="1">
      <alignment vertical="center" wrapText="1" readingOrder="1"/>
      <protection locked="0"/>
    </xf>
    <xf numFmtId="0" fontId="18" fillId="0" borderId="39" xfId="0" applyFont="1" applyBorder="1" applyAlignment="1">
      <alignment vertical="center" wrapText="1"/>
    </xf>
    <xf numFmtId="0" fontId="4" fillId="0" borderId="39" xfId="0" applyFont="1" applyFill="1" applyBorder="1" applyAlignment="1">
      <alignment horizontal="justify" vertical="center"/>
    </xf>
    <xf numFmtId="9" fontId="4" fillId="0" borderId="39" xfId="0" applyNumberFormat="1" applyFont="1" applyBorder="1" applyAlignment="1">
      <alignment horizontal="center" vertical="center"/>
    </xf>
    <xf numFmtId="0" fontId="4" fillId="0" borderId="37" xfId="0" applyFont="1" applyBorder="1" applyAlignment="1">
      <alignment horizontal="center" vertical="center"/>
    </xf>
    <xf numFmtId="0" fontId="4"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9" xfId="0" applyFont="1" applyBorder="1" applyAlignment="1">
      <alignment horizontal="justify" vertical="center"/>
    </xf>
    <xf numFmtId="0" fontId="4" fillId="0" borderId="39" xfId="0" applyFont="1" applyBorder="1" applyAlignment="1">
      <alignment horizontal="center" vertical="center"/>
    </xf>
    <xf numFmtId="4" fontId="4" fillId="0" borderId="39" xfId="0" applyNumberFormat="1" applyFont="1" applyBorder="1" applyAlignment="1">
      <alignment horizontal="center" vertical="center"/>
    </xf>
    <xf numFmtId="0" fontId="4" fillId="0" borderId="37" xfId="0" applyFont="1" applyBorder="1" applyAlignment="1">
      <alignment horizontal="center" vertical="center"/>
    </xf>
    <xf numFmtId="0" fontId="4" fillId="0" borderId="37" xfId="0" applyFont="1" applyFill="1" applyBorder="1" applyAlignment="1">
      <alignment horizontal="center" vertical="center"/>
    </xf>
    <xf numFmtId="0" fontId="4" fillId="0" borderId="37" xfId="0" applyFont="1" applyBorder="1" applyAlignment="1">
      <alignment horizontal="center" vertical="center"/>
    </xf>
    <xf numFmtId="0" fontId="4" fillId="0" borderId="37" xfId="0" applyFont="1" applyBorder="1" applyAlignment="1">
      <alignment vertical="center" wrapText="1"/>
    </xf>
    <xf numFmtId="0" fontId="4" fillId="0" borderId="37" xfId="0" applyFont="1" applyBorder="1" applyAlignment="1">
      <alignment horizontal="center" vertical="center" wrapText="1"/>
    </xf>
    <xf numFmtId="4" fontId="15" fillId="8" borderId="45" xfId="0" applyNumberFormat="1" applyFont="1" applyFill="1" applyBorder="1" applyAlignment="1">
      <alignment horizontal="center" vertical="center"/>
    </xf>
    <xf numFmtId="0" fontId="15" fillId="8" borderId="45"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7" xfId="2" applyFont="1" applyFill="1" applyBorder="1" applyAlignment="1" applyProtection="1">
      <alignment horizontal="center" vertical="center" wrapText="1" readingOrder="1"/>
      <protection locked="0"/>
    </xf>
    <xf numFmtId="0" fontId="4" fillId="0" borderId="41" xfId="2" applyFont="1" applyFill="1" applyBorder="1" applyAlignment="1" applyProtection="1">
      <alignment horizontal="center" vertical="center" wrapText="1" readingOrder="1"/>
      <protection locked="0"/>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1" xfId="2" applyFont="1" applyFill="1" applyBorder="1" applyAlignment="1" applyProtection="1">
      <alignment vertical="center" wrapText="1" readingOrder="1"/>
      <protection locked="0"/>
    </xf>
    <xf numFmtId="0" fontId="4" fillId="0" borderId="39" xfId="2" applyFont="1" applyFill="1" applyBorder="1" applyAlignment="1" applyProtection="1">
      <alignment horizontal="center" vertical="center" wrapText="1" readingOrder="1"/>
      <protection locked="0"/>
    </xf>
    <xf numFmtId="0" fontId="4" fillId="0" borderId="39" xfId="0" applyFont="1" applyFill="1" applyBorder="1" applyAlignment="1">
      <alignment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1"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1" xfId="2" applyFont="1" applyFill="1" applyBorder="1" applyAlignment="1" applyProtection="1">
      <alignment vertical="center" wrapText="1" readingOrder="1"/>
      <protection locked="0"/>
    </xf>
    <xf numFmtId="0" fontId="18" fillId="0" borderId="43" xfId="0" applyFont="1" applyBorder="1" applyAlignment="1">
      <alignment vertical="center" wrapText="1"/>
    </xf>
    <xf numFmtId="0" fontId="3" fillId="0" borderId="0" xfId="0" applyFont="1" applyFill="1"/>
    <xf numFmtId="0" fontId="4" fillId="0" borderId="37" xfId="0" applyFont="1" applyFill="1" applyBorder="1" applyAlignment="1">
      <alignment horizontal="center" vertical="center"/>
    </xf>
    <xf numFmtId="0" fontId="4" fillId="0" borderId="37" xfId="0" applyFont="1" applyBorder="1" applyAlignment="1">
      <alignment horizontal="center" vertical="center"/>
    </xf>
    <xf numFmtId="0" fontId="4" fillId="0" borderId="37" xfId="0" applyFont="1" applyBorder="1" applyAlignment="1">
      <alignment horizontal="center" vertical="center"/>
    </xf>
    <xf numFmtId="0" fontId="4"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1" xfId="0" applyFont="1" applyBorder="1" applyAlignment="1">
      <alignment horizontal="center" vertical="center"/>
    </xf>
    <xf numFmtId="0" fontId="4" fillId="0"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39" xfId="0" applyFont="1" applyBorder="1" applyAlignment="1">
      <alignment horizontal="center" vertical="center" wrapText="1"/>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15" fillId="8" borderId="45"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1" xfId="0" applyFont="1" applyFill="1" applyBorder="1" applyAlignment="1">
      <alignment horizontal="center" vertical="center"/>
    </xf>
    <xf numFmtId="4" fontId="15" fillId="8" borderId="45" xfId="0" applyNumberFormat="1" applyFont="1" applyFill="1" applyBorder="1" applyAlignment="1">
      <alignment horizontal="center" vertical="center"/>
    </xf>
    <xf numFmtId="0" fontId="18" fillId="0" borderId="57" xfId="0" applyFont="1" applyBorder="1" applyAlignment="1">
      <alignment vertical="center" wrapText="1"/>
    </xf>
    <xf numFmtId="0" fontId="18" fillId="0" borderId="58" xfId="0" applyFont="1" applyBorder="1" applyAlignment="1">
      <alignment vertical="center" wrapText="1"/>
    </xf>
    <xf numFmtId="0" fontId="18" fillId="0" borderId="59" xfId="0" applyFont="1" applyBorder="1" applyAlignment="1">
      <alignment vertical="center" wrapText="1"/>
    </xf>
    <xf numFmtId="0" fontId="18" fillId="0" borderId="60" xfId="0" applyFont="1" applyBorder="1" applyAlignment="1">
      <alignment vertical="center" wrapText="1"/>
    </xf>
    <xf numFmtId="0" fontId="4" fillId="0" borderId="35" xfId="0" applyFont="1" applyFill="1" applyBorder="1" applyAlignment="1">
      <alignment vertical="center"/>
    </xf>
    <xf numFmtId="0" fontId="4" fillId="0" borderId="35" xfId="2" applyFont="1" applyFill="1" applyBorder="1" applyAlignment="1" applyProtection="1">
      <alignment horizontal="center" vertical="center"/>
      <protection locked="0"/>
    </xf>
    <xf numFmtId="0" fontId="4" fillId="0" borderId="39" xfId="2" applyFont="1" applyFill="1" applyBorder="1" applyAlignment="1" applyProtection="1">
      <alignment horizontal="center" vertical="center"/>
      <protection locked="0"/>
    </xf>
    <xf numFmtId="0" fontId="4" fillId="0" borderId="65"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15" fillId="8" borderId="45" xfId="0" applyFont="1" applyFill="1" applyBorder="1" applyAlignment="1">
      <alignment horizontal="center" vertical="center"/>
    </xf>
    <xf numFmtId="0" fontId="4" fillId="0" borderId="37" xfId="0" applyFont="1" applyBorder="1" applyAlignment="1">
      <alignment horizontal="center" vertical="center"/>
    </xf>
    <xf numFmtId="4" fontId="15" fillId="8" borderId="45"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67" xfId="0" applyBorder="1" applyAlignment="1">
      <alignment horizontal="left" vertical="center" wrapText="1"/>
    </xf>
    <xf numFmtId="9" fontId="0" fillId="0" borderId="67" xfId="0" applyNumberFormat="1" applyBorder="1" applyAlignment="1">
      <alignment horizontal="center" vertical="center" wrapText="1"/>
    </xf>
    <xf numFmtId="165" fontId="0" fillId="0" borderId="67" xfId="0" applyNumberFormat="1" applyBorder="1" applyAlignment="1">
      <alignment horizontal="center" vertical="center"/>
    </xf>
    <xf numFmtId="0" fontId="0" fillId="0" borderId="68" xfId="0" applyBorder="1" applyAlignment="1">
      <alignment horizontal="left" vertical="center" wrapText="1"/>
    </xf>
    <xf numFmtId="0" fontId="0" fillId="0" borderId="68" xfId="0" applyBorder="1" applyAlignment="1">
      <alignment horizontal="center" vertical="center" wrapText="1"/>
    </xf>
    <xf numFmtId="165" fontId="0" fillId="0" borderId="68" xfId="0" applyNumberFormat="1" applyBorder="1" applyAlignment="1">
      <alignment horizontal="center" vertical="center"/>
    </xf>
    <xf numFmtId="9" fontId="0" fillId="0" borderId="68" xfId="0" applyNumberFormat="1" applyBorder="1" applyAlignment="1">
      <alignment horizontal="center" vertical="center" wrapText="1"/>
    </xf>
    <xf numFmtId="0" fontId="0" fillId="0" borderId="69" xfId="0" applyBorder="1" applyAlignment="1">
      <alignment horizontal="left" vertical="center" wrapText="1"/>
    </xf>
    <xf numFmtId="0" fontId="0" fillId="0" borderId="69" xfId="0" applyBorder="1" applyAlignment="1">
      <alignment horizontal="center" vertical="center" wrapText="1"/>
    </xf>
    <xf numFmtId="165" fontId="0" fillId="0" borderId="69" xfId="0" applyNumberFormat="1" applyBorder="1" applyAlignment="1">
      <alignment horizontal="center" vertical="center"/>
    </xf>
    <xf numFmtId="9" fontId="4" fillId="0" borderId="52" xfId="0" applyNumberFormat="1" applyFont="1" applyFill="1" applyBorder="1" applyAlignment="1">
      <alignment horizontal="center" vertical="center"/>
    </xf>
    <xf numFmtId="0" fontId="0" fillId="0" borderId="37" xfId="0" applyBorder="1" applyAlignment="1">
      <alignment horizontal="left" vertical="center" wrapText="1"/>
    </xf>
    <xf numFmtId="0" fontId="0" fillId="0" borderId="37" xfId="0" applyBorder="1" applyAlignment="1">
      <alignment horizontal="center" vertical="center" wrapText="1"/>
    </xf>
    <xf numFmtId="14" fontId="0" fillId="0" borderId="37" xfId="0" applyNumberFormat="1" applyBorder="1" applyAlignment="1">
      <alignment horizontal="center" vertical="center" wrapText="1"/>
    </xf>
    <xf numFmtId="165" fontId="0" fillId="0" borderId="37" xfId="0" applyNumberFormat="1" applyBorder="1" applyAlignment="1">
      <alignment horizontal="center" vertical="center"/>
    </xf>
    <xf numFmtId="9" fontId="0" fillId="0" borderId="37" xfId="0" applyNumberFormat="1" applyBorder="1" applyAlignment="1">
      <alignment horizontal="center" vertical="center" wrapText="1"/>
    </xf>
    <xf numFmtId="0" fontId="0" fillId="0" borderId="39" xfId="0" applyBorder="1" applyAlignment="1">
      <alignment horizontal="left" vertical="center" wrapText="1"/>
    </xf>
    <xf numFmtId="0" fontId="0" fillId="0" borderId="39" xfId="0" applyBorder="1" applyAlignment="1">
      <alignment horizontal="center" vertical="center" wrapText="1"/>
    </xf>
    <xf numFmtId="14" fontId="0" fillId="0" borderId="39" xfId="0" applyNumberFormat="1" applyBorder="1" applyAlignment="1">
      <alignment horizontal="center" vertical="center" wrapText="1"/>
    </xf>
    <xf numFmtId="165" fontId="0" fillId="0" borderId="39" xfId="0" applyNumberFormat="1" applyBorder="1" applyAlignment="1">
      <alignment horizontal="center" vertical="center"/>
    </xf>
    <xf numFmtId="9" fontId="0" fillId="0" borderId="39" xfId="0" applyNumberFormat="1" applyBorder="1" applyAlignment="1">
      <alignment horizontal="center" vertical="center" wrapText="1"/>
    </xf>
    <xf numFmtId="0" fontId="4" fillId="0" borderId="37" xfId="0" applyFont="1" applyBorder="1" applyAlignment="1">
      <alignment horizontal="center" vertical="center" wrapText="1"/>
    </xf>
    <xf numFmtId="164" fontId="0" fillId="0" borderId="35" xfId="0" applyNumberFormat="1" applyBorder="1" applyAlignment="1">
      <alignment horizontal="center" vertical="center" wrapText="1"/>
    </xf>
    <xf numFmtId="164" fontId="0" fillId="0" borderId="37" xfId="0" applyNumberFormat="1" applyBorder="1" applyAlignment="1">
      <alignment horizontal="center" vertical="center" wrapText="1"/>
    </xf>
    <xf numFmtId="164" fontId="0" fillId="0" borderId="39" xfId="0" applyNumberFormat="1" applyBorder="1" applyAlignment="1">
      <alignment horizontal="center" vertical="center" wrapText="1"/>
    </xf>
    <xf numFmtId="14" fontId="0" fillId="0" borderId="35" xfId="0" applyNumberFormat="1" applyBorder="1" applyAlignment="1">
      <alignment horizontal="center" vertical="center" wrapText="1"/>
    </xf>
    <xf numFmtId="14" fontId="0" fillId="0" borderId="45" xfId="0" applyNumberFormat="1" applyBorder="1" applyAlignment="1">
      <alignment horizontal="center" vertical="center" wrapText="1"/>
    </xf>
    <xf numFmtId="4" fontId="15" fillId="8" borderId="47" xfId="0" applyNumberFormat="1" applyFont="1" applyFill="1" applyBorder="1" applyAlignment="1">
      <alignment horizontal="center" vertical="center"/>
    </xf>
    <xf numFmtId="0" fontId="4" fillId="0" borderId="41" xfId="0" applyFont="1" applyFill="1" applyBorder="1" applyAlignment="1">
      <alignment horizontal="center" vertical="center"/>
    </xf>
    <xf numFmtId="4" fontId="15" fillId="7" borderId="47" xfId="0" applyNumberFormat="1" applyFont="1" applyFill="1" applyBorder="1" applyAlignment="1">
      <alignment horizontal="center" vertical="center"/>
    </xf>
    <xf numFmtId="4" fontId="15" fillId="9" borderId="47" xfId="0" applyNumberFormat="1" applyFont="1" applyFill="1" applyBorder="1" applyAlignment="1">
      <alignment horizontal="center" vertical="center"/>
    </xf>
    <xf numFmtId="0" fontId="4" fillId="0" borderId="50"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41" xfId="0" applyFont="1" applyFill="1" applyBorder="1" applyAlignment="1">
      <alignment horizontal="center" vertical="center"/>
    </xf>
    <xf numFmtId="14" fontId="0" fillId="0" borderId="41" xfId="0" applyNumberFormat="1" applyBorder="1" applyAlignment="1">
      <alignment horizontal="center" vertical="center" wrapText="1"/>
    </xf>
    <xf numFmtId="165" fontId="0" fillId="0" borderId="41" xfId="0" applyNumberFormat="1" applyBorder="1" applyAlignment="1">
      <alignment horizontal="center" vertical="center"/>
    </xf>
    <xf numFmtId="9" fontId="0" fillId="0" borderId="41" xfId="0" applyNumberFormat="1" applyBorder="1" applyAlignment="1">
      <alignment horizontal="center" vertical="center" wrapText="1"/>
    </xf>
    <xf numFmtId="0" fontId="0" fillId="0" borderId="41" xfId="0" applyBorder="1" applyAlignment="1">
      <alignment horizontal="center" vertical="center" wrapText="1"/>
    </xf>
    <xf numFmtId="0" fontId="0" fillId="0" borderId="41" xfId="0" applyBorder="1" applyAlignment="1">
      <alignment horizontal="left" vertical="center" wrapText="1"/>
    </xf>
    <xf numFmtId="0" fontId="18" fillId="0" borderId="43" xfId="0" applyFont="1" applyBorder="1" applyAlignment="1">
      <alignment horizontal="center" vertical="center" wrapText="1"/>
    </xf>
    <xf numFmtId="0" fontId="18" fillId="0" borderId="51" xfId="0" applyFont="1" applyBorder="1" applyAlignment="1">
      <alignment horizontal="center" vertical="center" wrapText="1"/>
    </xf>
    <xf numFmtId="14" fontId="0" fillId="0" borderId="56" xfId="0" applyNumberFormat="1" applyBorder="1" applyAlignment="1">
      <alignment horizontal="center" vertical="center" wrapText="1"/>
    </xf>
    <xf numFmtId="14" fontId="0" fillId="0" borderId="40" xfId="0" applyNumberFormat="1" applyBorder="1" applyAlignment="1">
      <alignment horizontal="center" vertical="center" wrapText="1"/>
    </xf>
    <xf numFmtId="14" fontId="0" fillId="0" borderId="70" xfId="0" applyNumberFormat="1" applyBorder="1" applyAlignment="1">
      <alignment horizontal="center" vertical="center" wrapText="1"/>
    </xf>
    <xf numFmtId="4" fontId="4" fillId="0" borderId="65" xfId="0" applyNumberFormat="1" applyFont="1" applyBorder="1" applyAlignment="1">
      <alignment horizontal="center" vertical="center"/>
    </xf>
    <xf numFmtId="4" fontId="4" fillId="0" borderId="59" xfId="0" applyNumberFormat="1" applyFont="1" applyBorder="1" applyAlignment="1">
      <alignment horizontal="center" vertical="center"/>
    </xf>
    <xf numFmtId="4" fontId="4" fillId="0" borderId="60" xfId="0" applyNumberFormat="1" applyFont="1" applyBorder="1" applyAlignment="1">
      <alignment horizontal="center" vertical="center"/>
    </xf>
    <xf numFmtId="164" fontId="0" fillId="0" borderId="56" xfId="0" applyNumberFormat="1" applyBorder="1" applyAlignment="1">
      <alignment horizontal="center" vertical="center" wrapText="1"/>
    </xf>
    <xf numFmtId="164" fontId="0" fillId="0" borderId="40" xfId="0" applyNumberFormat="1" applyBorder="1" applyAlignment="1">
      <alignment horizontal="center" vertical="center" wrapText="1"/>
    </xf>
    <xf numFmtId="164" fontId="0" fillId="0" borderId="70" xfId="0" applyNumberFormat="1" applyBorder="1" applyAlignment="1">
      <alignment horizontal="center" vertical="center" wrapText="1"/>
    </xf>
    <xf numFmtId="14" fontId="0" fillId="0" borderId="46" xfId="0" applyNumberFormat="1" applyBorder="1" applyAlignment="1">
      <alignment horizontal="center" vertical="center" wrapText="1"/>
    </xf>
    <xf numFmtId="14" fontId="0" fillId="0" borderId="49" xfId="0" applyNumberFormat="1" applyBorder="1" applyAlignment="1">
      <alignment horizontal="center" vertical="center" wrapText="1"/>
    </xf>
    <xf numFmtId="4" fontId="4" fillId="0" borderId="64" xfId="0" applyNumberFormat="1" applyFont="1" applyBorder="1" applyAlignment="1">
      <alignment horizontal="center" vertical="center"/>
    </xf>
    <xf numFmtId="4" fontId="4" fillId="0" borderId="61" xfId="0" applyNumberFormat="1" applyFont="1" applyBorder="1" applyAlignment="1">
      <alignment horizontal="center" vertical="center"/>
    </xf>
    <xf numFmtId="4" fontId="4" fillId="0" borderId="59" xfId="0" applyNumberFormat="1" applyFont="1" applyFill="1" applyBorder="1" applyAlignment="1">
      <alignment horizontal="center" vertical="center"/>
    </xf>
    <xf numFmtId="165" fontId="0" fillId="0" borderId="71" xfId="0" applyNumberFormat="1" applyBorder="1" applyAlignment="1">
      <alignment horizontal="center" vertical="center"/>
    </xf>
    <xf numFmtId="4" fontId="4" fillId="0" borderId="59" xfId="9" applyNumberFormat="1" applyFont="1" applyBorder="1" applyAlignment="1">
      <alignment horizontal="center" vertical="center"/>
    </xf>
    <xf numFmtId="4" fontId="4" fillId="0" borderId="62" xfId="0" applyNumberFormat="1" applyFont="1" applyBorder="1" applyAlignment="1">
      <alignment horizontal="center" vertical="center"/>
    </xf>
    <xf numFmtId="4" fontId="4" fillId="0" borderId="60" xfId="0" applyNumberFormat="1" applyFont="1" applyFill="1" applyBorder="1" applyAlignment="1">
      <alignment horizontal="center" vertical="center"/>
    </xf>
    <xf numFmtId="4" fontId="4" fillId="0" borderId="64" xfId="0" applyNumberFormat="1" applyFont="1" applyFill="1" applyBorder="1" applyAlignment="1">
      <alignment horizontal="center" vertical="center"/>
    </xf>
    <xf numFmtId="4" fontId="4" fillId="0" borderId="61" xfId="0" applyNumberFormat="1" applyFont="1" applyFill="1" applyBorder="1" applyAlignment="1">
      <alignment horizontal="center" vertical="center"/>
    </xf>
    <xf numFmtId="4" fontId="4" fillId="0" borderId="65" xfId="0" applyNumberFormat="1" applyFont="1" applyFill="1" applyBorder="1" applyAlignment="1">
      <alignment horizontal="center" vertical="center"/>
    </xf>
    <xf numFmtId="4" fontId="4" fillId="0" borderId="65" xfId="2" applyNumberFormat="1" applyFont="1" applyBorder="1" applyAlignment="1">
      <alignment horizontal="center" vertical="center"/>
    </xf>
    <xf numFmtId="4" fontId="4" fillId="0" borderId="59" xfId="2" applyNumberFormat="1" applyFont="1" applyBorder="1" applyAlignment="1">
      <alignment horizontal="center" vertical="center"/>
    </xf>
    <xf numFmtId="4" fontId="4" fillId="0" borderId="60" xfId="2" applyNumberFormat="1" applyFont="1" applyFill="1" applyBorder="1" applyAlignment="1">
      <alignment horizontal="center" vertical="center"/>
    </xf>
    <xf numFmtId="4" fontId="4" fillId="0" borderId="59" xfId="2" applyNumberFormat="1" applyFont="1" applyFill="1" applyBorder="1" applyAlignment="1">
      <alignment horizontal="center" vertical="center"/>
    </xf>
    <xf numFmtId="4" fontId="4" fillId="0" borderId="61" xfId="2" applyNumberFormat="1" applyFont="1" applyFill="1" applyBorder="1" applyAlignment="1">
      <alignment horizontal="center" vertical="center"/>
    </xf>
    <xf numFmtId="165" fontId="0" fillId="0" borderId="73" xfId="0" applyNumberFormat="1" applyFill="1" applyBorder="1" applyAlignment="1">
      <alignment horizontal="center" vertical="center"/>
    </xf>
    <xf numFmtId="165" fontId="0" fillId="0" borderId="72" xfId="0" applyNumberFormat="1" applyFill="1" applyBorder="1" applyAlignment="1">
      <alignment horizontal="center" vertical="center"/>
    </xf>
    <xf numFmtId="165" fontId="0" fillId="0" borderId="59" xfId="0" applyNumberFormat="1" applyBorder="1" applyAlignment="1">
      <alignment horizontal="center" vertical="center"/>
    </xf>
    <xf numFmtId="165" fontId="0" fillId="0" borderId="60" xfId="0" applyNumberFormat="1" applyBorder="1" applyAlignment="1">
      <alignment horizontal="center" vertical="center"/>
    </xf>
    <xf numFmtId="0" fontId="0" fillId="0" borderId="74" xfId="0" applyBorder="1" applyAlignment="1">
      <alignment horizontal="center" vertical="center" wrapText="1"/>
    </xf>
    <xf numFmtId="14" fontId="0" fillId="0" borderId="43" xfId="0" applyNumberFormat="1" applyBorder="1" applyAlignment="1">
      <alignment horizontal="center" vertical="center" wrapText="1"/>
    </xf>
    <xf numFmtId="14" fontId="0" fillId="0" borderId="55" xfId="0" applyNumberFormat="1" applyBorder="1" applyAlignment="1">
      <alignment horizontal="center" vertical="center" wrapText="1"/>
    </xf>
    <xf numFmtId="165" fontId="0" fillId="0" borderId="75" xfId="0" applyNumberFormat="1" applyBorder="1" applyAlignment="1">
      <alignment horizontal="center" vertical="center"/>
    </xf>
    <xf numFmtId="9" fontId="4" fillId="0" borderId="50" xfId="0" applyNumberFormat="1" applyFont="1" applyFill="1" applyBorder="1" applyAlignment="1">
      <alignment horizontal="center" vertical="center"/>
    </xf>
    <xf numFmtId="165" fontId="0" fillId="0" borderId="74" xfId="0" applyNumberFormat="1" applyBorder="1" applyAlignment="1">
      <alignment horizontal="center" vertical="center"/>
    </xf>
    <xf numFmtId="0" fontId="0" fillId="0" borderId="76" xfId="0" applyBorder="1" applyAlignment="1">
      <alignment horizontal="left" vertical="center" wrapText="1"/>
    </xf>
    <xf numFmtId="165" fontId="0" fillId="0" borderId="77" xfId="0" applyNumberFormat="1" applyBorder="1" applyAlignment="1">
      <alignment horizontal="center" vertical="center"/>
    </xf>
    <xf numFmtId="165" fontId="0" fillId="0" borderId="76" xfId="0" applyNumberFormat="1" applyBorder="1" applyAlignment="1">
      <alignment horizontal="center" vertical="center"/>
    </xf>
    <xf numFmtId="0" fontId="4" fillId="0" borderId="41" xfId="0" applyFont="1" applyFill="1" applyBorder="1" applyAlignment="1">
      <alignment horizontal="center" vertical="center" wrapText="1"/>
    </xf>
    <xf numFmtId="0" fontId="4" fillId="0" borderId="41" xfId="0" applyFont="1" applyFill="1" applyBorder="1" applyAlignment="1">
      <alignment horizontal="center" vertical="center"/>
    </xf>
    <xf numFmtId="4" fontId="19" fillId="0" borderId="59" xfId="0" applyNumberFormat="1" applyFont="1" applyBorder="1" applyAlignment="1">
      <alignment horizontal="center" vertical="center"/>
    </xf>
    <xf numFmtId="4" fontId="19" fillId="0" borderId="37" xfId="0" applyNumberFormat="1" applyFont="1" applyBorder="1" applyAlignment="1">
      <alignment horizontal="center" vertical="center"/>
    </xf>
    <xf numFmtId="0" fontId="4" fillId="0" borderId="37" xfId="0" applyFont="1" applyBorder="1" applyAlignment="1">
      <alignment horizontal="left" vertical="center" wrapText="1"/>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39" xfId="0" applyFont="1" applyBorder="1" applyAlignment="1">
      <alignment horizontal="center" vertical="center" wrapText="1"/>
    </xf>
    <xf numFmtId="0" fontId="4" fillId="0" borderId="37" xfId="2" applyFont="1" applyFill="1" applyBorder="1" applyAlignment="1" applyProtection="1">
      <alignment horizontal="center" vertical="center" wrapText="1" readingOrder="1"/>
      <protection locked="0"/>
    </xf>
    <xf numFmtId="0" fontId="4" fillId="0" borderId="39" xfId="0" applyFont="1" applyBorder="1" applyAlignment="1">
      <alignment horizontal="center" vertical="center"/>
    </xf>
    <xf numFmtId="14" fontId="4" fillId="0" borderId="40" xfId="0" applyNumberFormat="1" applyFont="1" applyBorder="1" applyAlignment="1">
      <alignment horizontal="center" vertical="center" wrapText="1"/>
    </xf>
    <xf numFmtId="14" fontId="4" fillId="0" borderId="41" xfId="0" applyNumberFormat="1" applyFont="1" applyBorder="1" applyAlignment="1">
      <alignment horizontal="center" vertical="center" wrapText="1"/>
    </xf>
    <xf numFmtId="14" fontId="4" fillId="0" borderId="49" xfId="0" applyNumberFormat="1" applyFont="1" applyBorder="1" applyAlignment="1">
      <alignment horizontal="center" vertical="center" wrapText="1"/>
    </xf>
    <xf numFmtId="14" fontId="4" fillId="0" borderId="39" xfId="0" applyNumberFormat="1" applyFont="1" applyBorder="1" applyAlignment="1">
      <alignment horizontal="center" vertical="center" wrapText="1"/>
    </xf>
    <xf numFmtId="0" fontId="4" fillId="0" borderId="43" xfId="0" applyFont="1" applyBorder="1" applyAlignment="1">
      <alignment horizontal="center" vertical="center"/>
    </xf>
    <xf numFmtId="0" fontId="15" fillId="0" borderId="0" xfId="0" applyFont="1" applyFill="1" applyBorder="1" applyAlignment="1">
      <alignment horizontal="center" vertical="distributed"/>
    </xf>
    <xf numFmtId="0" fontId="4" fillId="0" borderId="4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3"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5" fillId="7" borderId="46" xfId="0" applyFont="1" applyFill="1" applyBorder="1" applyAlignment="1">
      <alignment horizontal="center" vertical="center"/>
    </xf>
    <xf numFmtId="0" fontId="15" fillId="7" borderId="48" xfId="0" applyFont="1" applyFill="1" applyBorder="1" applyAlignment="1">
      <alignment horizontal="center" vertical="center"/>
    </xf>
    <xf numFmtId="0" fontId="4" fillId="9" borderId="46"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15" fillId="7" borderId="44" xfId="0" applyFont="1" applyFill="1" applyBorder="1" applyAlignment="1">
      <alignment horizontal="center" vertical="center"/>
    </xf>
    <xf numFmtId="0" fontId="15" fillId="7" borderId="45" xfId="0" applyFont="1" applyFill="1" applyBorder="1" applyAlignment="1">
      <alignment horizontal="center" vertical="center"/>
    </xf>
    <xf numFmtId="0" fontId="4" fillId="0" borderId="43"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6" xfId="0" applyFont="1" applyBorder="1" applyAlignment="1">
      <alignment horizontal="center" vertical="center" wrapText="1"/>
    </xf>
    <xf numFmtId="0" fontId="15" fillId="9" borderId="44" xfId="0" applyFont="1" applyFill="1" applyBorder="1" applyAlignment="1">
      <alignment horizontal="center" vertical="center"/>
    </xf>
    <xf numFmtId="0" fontId="15" fillId="9" borderId="45" xfId="0" applyFont="1" applyFill="1" applyBorder="1" applyAlignment="1">
      <alignment horizontal="center" vertical="center"/>
    </xf>
    <xf numFmtId="0" fontId="15" fillId="8" borderId="46" xfId="0" applyFont="1" applyFill="1" applyBorder="1" applyAlignment="1">
      <alignment horizontal="center" vertical="center"/>
    </xf>
    <xf numFmtId="0" fontId="15" fillId="8" borderId="48"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4" fontId="15" fillId="8" borderId="46" xfId="0" applyNumberFormat="1" applyFont="1" applyFill="1" applyBorder="1" applyAlignment="1">
      <alignment horizontal="center" vertical="center"/>
    </xf>
    <xf numFmtId="4" fontId="15" fillId="8" borderId="47" xfId="0" applyNumberFormat="1" applyFont="1" applyFill="1" applyBorder="1" applyAlignment="1">
      <alignment horizontal="center" vertical="center"/>
    </xf>
    <xf numFmtId="0" fontId="4" fillId="0" borderId="54" xfId="0" applyFont="1" applyBorder="1" applyAlignment="1">
      <alignment horizontal="center" vertical="center"/>
    </xf>
    <xf numFmtId="0" fontId="4" fillId="0" borderId="53" xfId="0" applyFont="1" applyBorder="1" applyAlignment="1">
      <alignment horizontal="center" vertical="center"/>
    </xf>
    <xf numFmtId="0" fontId="4" fillId="0" borderId="66" xfId="0" applyFont="1" applyBorder="1" applyAlignment="1">
      <alignment horizontal="center" vertical="center"/>
    </xf>
    <xf numFmtId="0" fontId="15" fillId="8" borderId="44" xfId="0" applyFont="1" applyFill="1" applyBorder="1" applyAlignment="1">
      <alignment horizontal="center" vertical="center"/>
    </xf>
    <xf numFmtId="0" fontId="15" fillId="8" borderId="45" xfId="0" applyFont="1" applyFill="1" applyBorder="1" applyAlignment="1">
      <alignment horizontal="center" vertical="center"/>
    </xf>
    <xf numFmtId="0" fontId="4" fillId="0" borderId="52"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2" xfId="0" applyFont="1" applyBorder="1" applyAlignment="1">
      <alignment horizontal="center" vertical="center" wrapText="1"/>
    </xf>
    <xf numFmtId="0" fontId="5" fillId="3" borderId="30" xfId="0" applyFont="1" applyFill="1" applyBorder="1" applyAlignment="1">
      <alignment horizontal="center" vertical="center"/>
    </xf>
    <xf numFmtId="0" fontId="5" fillId="3" borderId="32"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15" fillId="8" borderId="44" xfId="0" applyFont="1" applyFill="1" applyBorder="1" applyAlignment="1">
      <alignment horizontal="center" vertical="center" wrapText="1"/>
    </xf>
    <xf numFmtId="0" fontId="15" fillId="8" borderId="45"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37" xfId="2" applyFont="1" applyFill="1" applyBorder="1" applyAlignment="1" applyProtection="1">
      <alignment horizontal="center" vertical="center" wrapText="1" readingOrder="1"/>
      <protection locked="0"/>
    </xf>
    <xf numFmtId="0" fontId="4" fillId="0" borderId="39" xfId="2" applyFont="1" applyFill="1" applyBorder="1" applyAlignment="1" applyProtection="1">
      <alignment horizontal="center" vertical="center" wrapText="1" readingOrder="1"/>
      <protection locked="0"/>
    </xf>
    <xf numFmtId="0" fontId="4" fillId="0" borderId="52"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15" fillId="8" borderId="47" xfId="2" applyFont="1" applyFill="1" applyBorder="1" applyAlignment="1" applyProtection="1">
      <alignment horizontal="center" vertical="center" wrapText="1" readingOrder="1"/>
      <protection locked="0"/>
    </xf>
    <xf numFmtId="0" fontId="15" fillId="8" borderId="45" xfId="2" applyFont="1" applyFill="1" applyBorder="1" applyAlignment="1" applyProtection="1">
      <alignment horizontal="center" vertical="center" wrapText="1" readingOrder="1"/>
      <protection locked="0"/>
    </xf>
    <xf numFmtId="0" fontId="4" fillId="0" borderId="52" xfId="2" applyFont="1" applyFill="1" applyBorder="1" applyAlignment="1" applyProtection="1">
      <alignment horizontal="center" vertical="center" wrapText="1" readingOrder="1"/>
      <protection locked="0"/>
    </xf>
    <xf numFmtId="0" fontId="4" fillId="0" borderId="50" xfId="2" applyFont="1" applyFill="1" applyBorder="1" applyAlignment="1" applyProtection="1">
      <alignment horizontal="center" vertical="center" wrapText="1" readingOrder="1"/>
      <protection locked="0"/>
    </xf>
    <xf numFmtId="9" fontId="15" fillId="7" borderId="46" xfId="0" applyNumberFormat="1" applyFont="1" applyFill="1" applyBorder="1" applyAlignment="1">
      <alignment horizontal="center" vertical="center"/>
    </xf>
    <xf numFmtId="9" fontId="15" fillId="7" borderId="47" xfId="0" applyNumberFormat="1" applyFont="1" applyFill="1" applyBorder="1" applyAlignment="1">
      <alignment horizontal="center" vertical="center"/>
    </xf>
    <xf numFmtId="0" fontId="15" fillId="8" borderId="46" xfId="0" applyFont="1" applyFill="1" applyBorder="1" applyAlignment="1">
      <alignment horizontal="center" vertical="center" wrapText="1"/>
    </xf>
    <xf numFmtId="0" fontId="15" fillId="8" borderId="48" xfId="0" applyFont="1" applyFill="1" applyBorder="1" applyAlignment="1">
      <alignment horizontal="center" vertical="center" wrapText="1"/>
    </xf>
    <xf numFmtId="9" fontId="15" fillId="8" borderId="46" xfId="0" applyNumberFormat="1" applyFont="1" applyFill="1" applyBorder="1" applyAlignment="1">
      <alignment horizontal="center" vertical="center"/>
    </xf>
    <xf numFmtId="9" fontId="15" fillId="8" borderId="47" xfId="0" applyNumberFormat="1"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3" xfId="2" applyFont="1" applyFill="1" applyBorder="1" applyAlignment="1" applyProtection="1">
      <alignment horizontal="center" vertical="center" wrapText="1" readingOrder="1"/>
      <protection locked="0"/>
    </xf>
    <xf numFmtId="0" fontId="4" fillId="0" borderId="41" xfId="2" applyFont="1" applyFill="1" applyBorder="1" applyAlignment="1" applyProtection="1">
      <alignment horizontal="center" vertical="center" wrapText="1" readingOrder="1"/>
      <protection locked="0"/>
    </xf>
    <xf numFmtId="0" fontId="4" fillId="0" borderId="41" xfId="0" applyFont="1" applyFill="1" applyBorder="1" applyAlignment="1">
      <alignment horizontal="center" vertical="center"/>
    </xf>
    <xf numFmtId="4" fontId="15" fillId="7" borderId="46" xfId="0" applyNumberFormat="1" applyFont="1" applyFill="1" applyBorder="1" applyAlignment="1">
      <alignment horizontal="center" vertical="center"/>
    </xf>
    <xf numFmtId="4" fontId="15" fillId="7" borderId="47" xfId="0" applyNumberFormat="1" applyFont="1" applyFill="1" applyBorder="1" applyAlignment="1">
      <alignment horizontal="center" vertical="center"/>
    </xf>
    <xf numFmtId="0" fontId="6" fillId="6" borderId="3" xfId="0" applyFont="1" applyFill="1" applyBorder="1" applyAlignment="1">
      <alignment horizontal="center" vertical="center"/>
    </xf>
    <xf numFmtId="0" fontId="6" fillId="6" borderId="21" xfId="0" applyFont="1" applyFill="1" applyBorder="1" applyAlignment="1">
      <alignment horizontal="center" vertical="center"/>
    </xf>
    <xf numFmtId="0" fontId="4" fillId="0" borderId="41" xfId="0" applyFont="1" applyBorder="1" applyAlignment="1">
      <alignment horizontal="center" vertical="center"/>
    </xf>
    <xf numFmtId="0" fontId="4" fillId="0" borderId="43" xfId="0" applyFont="1" applyFill="1" applyBorder="1" applyAlignment="1">
      <alignment horizontal="center" vertical="center" wrapText="1"/>
    </xf>
    <xf numFmtId="0" fontId="15" fillId="7" borderId="47" xfId="0" applyFont="1" applyFill="1" applyBorder="1" applyAlignment="1">
      <alignment horizontal="center" vertical="center"/>
    </xf>
    <xf numFmtId="0" fontId="15" fillId="8" borderId="47" xfId="0" applyFont="1" applyFill="1" applyBorder="1" applyAlignment="1">
      <alignment horizontal="center" vertical="center" wrapText="1"/>
    </xf>
    <xf numFmtId="4" fontId="15" fillId="9" borderId="46" xfId="0" applyNumberFormat="1" applyFont="1" applyFill="1" applyBorder="1" applyAlignment="1">
      <alignment horizontal="center" vertical="center"/>
    </xf>
    <xf numFmtId="4" fontId="15" fillId="9" borderId="47" xfId="0" applyNumberFormat="1" applyFont="1" applyFill="1" applyBorder="1" applyAlignment="1">
      <alignment horizontal="center" vertical="center"/>
    </xf>
    <xf numFmtId="0" fontId="4" fillId="0" borderId="52"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63" xfId="2" applyFont="1" applyFill="1" applyBorder="1" applyAlignment="1" applyProtection="1">
      <alignment horizontal="center" vertical="center" wrapText="1" readingOrder="1"/>
      <protection locked="0"/>
    </xf>
    <xf numFmtId="0" fontId="4" fillId="0" borderId="62" xfId="2" applyFont="1" applyFill="1" applyBorder="1" applyAlignment="1" applyProtection="1">
      <alignment horizontal="center" vertical="center" wrapText="1" readingOrder="1"/>
      <protection locked="0"/>
    </xf>
    <xf numFmtId="0" fontId="4" fillId="0" borderId="35" xfId="0" applyFont="1" applyBorder="1" applyAlignment="1">
      <alignment horizontal="center" vertical="center"/>
    </xf>
    <xf numFmtId="0" fontId="4" fillId="0" borderId="39" xfId="0" applyFont="1" applyBorder="1" applyAlignment="1">
      <alignment horizontal="center" vertical="center"/>
    </xf>
    <xf numFmtId="0" fontId="4" fillId="0" borderId="59" xfId="0" applyFont="1" applyFill="1" applyBorder="1" applyAlignment="1">
      <alignment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9" xfId="0" applyFont="1" applyBorder="1" applyAlignment="1">
      <alignment vertical="center" wrapText="1"/>
    </xf>
    <xf numFmtId="0" fontId="4" fillId="0" borderId="37" xfId="0" applyFont="1" applyBorder="1" applyAlignment="1">
      <alignment horizontal="left" vertical="center"/>
    </xf>
    <xf numFmtId="4" fontId="15" fillId="8" borderId="45" xfId="0" applyNumberFormat="1" applyFont="1" applyFill="1" applyBorder="1" applyAlignment="1">
      <alignment horizontal="center" vertical="center"/>
    </xf>
    <xf numFmtId="0" fontId="4" fillId="0" borderId="64" xfId="2" applyFont="1" applyFill="1" applyBorder="1" applyAlignment="1" applyProtection="1">
      <alignment horizontal="center" vertical="center" wrapText="1" readingOrder="1"/>
      <protection locked="0"/>
    </xf>
    <xf numFmtId="0" fontId="4" fillId="0" borderId="59" xfId="2" applyFont="1" applyFill="1" applyBorder="1" applyAlignment="1" applyProtection="1">
      <alignment horizontal="center" vertical="center" wrapText="1" readingOrder="1"/>
      <protection locked="0"/>
    </xf>
    <xf numFmtId="0" fontId="4" fillId="0" borderId="61" xfId="2" applyFont="1" applyFill="1" applyBorder="1" applyAlignment="1" applyProtection="1">
      <alignment horizontal="center" vertical="center" wrapText="1" readingOrder="1"/>
      <protection locked="0"/>
    </xf>
    <xf numFmtId="0" fontId="4" fillId="0" borderId="56" xfId="0" applyFont="1" applyBorder="1" applyAlignment="1">
      <alignment horizontal="center" vertical="center"/>
    </xf>
  </cellXfs>
  <cellStyles count="13">
    <cellStyle name="Euro" xfId="1"/>
    <cellStyle name="Normal" xfId="0" builtinId="0"/>
    <cellStyle name="Normal 2" xfId="2"/>
    <cellStyle name="Normal 3" xfId="3"/>
    <cellStyle name="Normal 4" xfId="12"/>
    <cellStyle name="Normal 6" xfId="9"/>
    <cellStyle name="Normal 8" xfId="11"/>
    <cellStyle name="Normal_Folha1_1" xfId="10"/>
    <cellStyle name="Nota 2" xfId="4"/>
    <cellStyle name="Nota 3" xfId="5"/>
    <cellStyle name="Nota 4" xfId="6"/>
    <cellStyle name="Percentagem 2" xfId="7"/>
    <cellStyle name="Percentagem 3" xfId="8"/>
  </cellStyles>
  <dxfs count="0"/>
  <tableStyles count="0" defaultTableStyle="TableStyleMedium2" defaultPivotStyle="PivotStyleLight16"/>
  <colors>
    <mruColors>
      <color rgb="FF0070C0"/>
      <color rgb="FFDAEEF3"/>
      <color rgb="FFFF9900"/>
      <color rgb="FF16365C"/>
      <color rgb="FFB8CCE4"/>
      <color rgb="FFDCE6F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120427</xdr:rowOff>
    </xdr:from>
    <xdr:to>
      <xdr:col>8</xdr:col>
      <xdr:colOff>1535113</xdr:colOff>
      <xdr:row>8</xdr:row>
      <xdr:rowOff>59815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1674" y="287115"/>
          <a:ext cx="2975769" cy="1332419"/>
        </a:xfrm>
        <a:prstGeom prst="rect">
          <a:avLst/>
        </a:prstGeom>
      </xdr:spPr>
    </xdr:pic>
    <xdr:clientData/>
  </xdr:twoCellAnchor>
  <xdr:twoCellAnchor editAs="oneCell">
    <xdr:from>
      <xdr:col>8</xdr:col>
      <xdr:colOff>1787524</xdr:colOff>
      <xdr:row>2</xdr:row>
      <xdr:rowOff>149420</xdr:rowOff>
    </xdr:from>
    <xdr:to>
      <xdr:col>11</xdr:col>
      <xdr:colOff>539750</xdr:colOff>
      <xdr:row>7</xdr:row>
      <xdr:rowOff>274862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49024" y="466920"/>
          <a:ext cx="3419476" cy="1046192"/>
        </a:xfrm>
        <a:prstGeom prst="rect">
          <a:avLst/>
        </a:prstGeom>
      </xdr:spPr>
    </xdr:pic>
    <xdr:clientData/>
  </xdr:twoCellAnchor>
  <xdr:twoCellAnchor editAs="oneCell">
    <xdr:from>
      <xdr:col>11</xdr:col>
      <xdr:colOff>767773</xdr:colOff>
      <xdr:row>3</xdr:row>
      <xdr:rowOff>11875</xdr:rowOff>
    </xdr:from>
    <xdr:to>
      <xdr:col>13</xdr:col>
      <xdr:colOff>1026888</xdr:colOff>
      <xdr:row>7</xdr:row>
      <xdr:rowOff>265225</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00367" y="511938"/>
          <a:ext cx="3747646"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834"/>
  <sheetViews>
    <sheetView tabSelected="1" zoomScale="70" zoomScaleNormal="70" workbookViewId="0">
      <selection activeCell="G7" sqref="G7"/>
    </sheetView>
  </sheetViews>
  <sheetFormatPr defaultRowHeight="13.2" x14ac:dyDescent="0.25"/>
  <cols>
    <col min="2" max="2" width="7.33203125" bestFit="1" customWidth="1"/>
    <col min="3" max="3" width="8.5546875" bestFit="1" customWidth="1"/>
    <col min="4" max="4" width="17.109375" customWidth="1"/>
    <col min="5" max="5" width="19.44140625" customWidth="1"/>
    <col min="6" max="6" width="18.5546875" style="3" customWidth="1"/>
    <col min="7" max="7" width="25.33203125" customWidth="1"/>
    <col min="8" max="8" width="21.5546875" style="3" customWidth="1"/>
    <col min="9" max="9" width="27.33203125" style="3" customWidth="1"/>
    <col min="10" max="10" width="17" style="3" customWidth="1"/>
    <col min="11" max="11" width="25.5546875" style="3" customWidth="1"/>
    <col min="12" max="12" width="32.88671875" style="3" customWidth="1"/>
    <col min="13" max="13" width="19.44140625" style="3" customWidth="1"/>
    <col min="14" max="14" width="18.109375" style="3" customWidth="1"/>
    <col min="15" max="16" width="12.6640625" style="3" customWidth="1"/>
    <col min="17" max="17" width="21.44140625" style="3" customWidth="1"/>
    <col min="18" max="18" width="20.6640625" style="3" customWidth="1"/>
    <col min="19" max="19" width="11" style="3" customWidth="1"/>
    <col min="20" max="20" width="21.33203125" style="3" customWidth="1"/>
  </cols>
  <sheetData>
    <row r="4" spans="2:20" ht="15" customHeight="1" x14ac:dyDescent="0.3">
      <c r="P4" s="4"/>
      <c r="R4" s="5"/>
    </row>
    <row r="5" spans="2:20" ht="15" customHeight="1" x14ac:dyDescent="0.3">
      <c r="P5" s="4"/>
      <c r="R5" s="5"/>
    </row>
    <row r="6" spans="2:20" ht="15" customHeight="1" x14ac:dyDescent="0.3">
      <c r="P6" s="4"/>
      <c r="R6" s="5"/>
    </row>
    <row r="7" spans="2:20" ht="15" customHeight="1" x14ac:dyDescent="0.3">
      <c r="P7" s="4"/>
      <c r="R7" s="5"/>
    </row>
    <row r="8" spans="2:20" ht="23.25" customHeight="1" x14ac:dyDescent="0.3">
      <c r="B8" s="2"/>
      <c r="C8" s="2"/>
      <c r="D8" s="2"/>
      <c r="E8" s="2"/>
      <c r="F8" s="11"/>
      <c r="P8" s="4"/>
      <c r="R8" s="5"/>
    </row>
    <row r="9" spans="2:20" ht="21" x14ac:dyDescent="0.4">
      <c r="B9" s="2"/>
      <c r="C9" s="2"/>
      <c r="D9" s="2"/>
      <c r="E9" s="2"/>
      <c r="F9" s="11"/>
      <c r="G9" s="54"/>
      <c r="P9" s="4"/>
      <c r="R9" s="8"/>
    </row>
    <row r="10" spans="2:20" ht="15" customHeight="1" x14ac:dyDescent="0.3">
      <c r="D10" s="2" t="s">
        <v>2692</v>
      </c>
      <c r="E10" s="2"/>
      <c r="F10" s="11"/>
      <c r="G10" s="205"/>
      <c r="H10" s="11"/>
      <c r="I10"/>
      <c r="R10" s="4"/>
    </row>
    <row r="11" spans="2:20" ht="18.75" customHeight="1" x14ac:dyDescent="0.35">
      <c r="D11" s="2" t="s">
        <v>2694</v>
      </c>
      <c r="E11" s="2"/>
      <c r="F11" s="11"/>
      <c r="G11" s="344" t="s">
        <v>2693</v>
      </c>
      <c r="H11" s="344"/>
      <c r="I11"/>
      <c r="R11" s="4"/>
      <c r="T11" s="36" t="s">
        <v>250</v>
      </c>
    </row>
    <row r="12" spans="2:20" ht="13.5" customHeight="1" thickBot="1" x14ac:dyDescent="0.3">
      <c r="I12"/>
      <c r="R12" s="5"/>
    </row>
    <row r="13" spans="2:20" s="1" customFormat="1" ht="28.8" x14ac:dyDescent="0.25">
      <c r="B13" s="55"/>
      <c r="C13" s="56"/>
      <c r="D13" s="368" t="s">
        <v>249</v>
      </c>
      <c r="E13" s="369"/>
      <c r="F13" s="369"/>
      <c r="G13" s="369"/>
      <c r="H13" s="369"/>
      <c r="I13" s="369"/>
      <c r="J13" s="369"/>
      <c r="K13" s="369"/>
      <c r="L13" s="369"/>
      <c r="M13" s="369"/>
      <c r="N13" s="369"/>
      <c r="O13" s="369"/>
      <c r="P13" s="369"/>
      <c r="Q13" s="369"/>
      <c r="R13" s="369"/>
      <c r="S13" s="369"/>
      <c r="T13" s="369"/>
    </row>
    <row r="14" spans="2:20" s="1" customFormat="1" ht="106.5" customHeight="1" thickBot="1" x14ac:dyDescent="0.3">
      <c r="B14" s="380" t="s">
        <v>606</v>
      </c>
      <c r="C14" s="381"/>
      <c r="D14" s="57" t="s">
        <v>248</v>
      </c>
      <c r="E14" s="58" t="s">
        <v>247</v>
      </c>
      <c r="F14" s="58" t="s">
        <v>286</v>
      </c>
      <c r="G14" s="59" t="s">
        <v>246</v>
      </c>
      <c r="H14" s="58" t="s">
        <v>245</v>
      </c>
      <c r="I14" s="58" t="s">
        <v>251</v>
      </c>
      <c r="J14" s="58" t="s">
        <v>500</v>
      </c>
      <c r="K14" s="58" t="s">
        <v>501</v>
      </c>
      <c r="L14" s="58" t="s">
        <v>388</v>
      </c>
      <c r="M14" s="58" t="s">
        <v>691</v>
      </c>
      <c r="N14" s="58" t="s">
        <v>261</v>
      </c>
      <c r="O14" s="58" t="s">
        <v>943</v>
      </c>
      <c r="P14" s="58" t="s">
        <v>387</v>
      </c>
      <c r="Q14" s="60" t="s">
        <v>243</v>
      </c>
      <c r="R14" s="58" t="s">
        <v>942</v>
      </c>
      <c r="S14" s="58" t="s">
        <v>260</v>
      </c>
      <c r="T14" s="58" t="s">
        <v>499</v>
      </c>
    </row>
    <row r="15" spans="2:20" s="1" customFormat="1" ht="90" customHeight="1" x14ac:dyDescent="0.25">
      <c r="B15" s="382" t="s">
        <v>607</v>
      </c>
      <c r="C15" s="383"/>
      <c r="D15" s="446" t="s">
        <v>1661</v>
      </c>
      <c r="E15" s="377" t="s">
        <v>1019</v>
      </c>
      <c r="F15" s="224" t="s">
        <v>1850</v>
      </c>
      <c r="G15" s="61" t="s">
        <v>1254</v>
      </c>
      <c r="H15" s="61" t="s">
        <v>627</v>
      </c>
      <c r="I15" s="61" t="s">
        <v>1007</v>
      </c>
      <c r="J15" s="62" t="s">
        <v>404</v>
      </c>
      <c r="K15" s="62" t="s">
        <v>625</v>
      </c>
      <c r="L15" s="62" t="s">
        <v>627</v>
      </c>
      <c r="M15" s="62" t="s">
        <v>364</v>
      </c>
      <c r="N15" s="264">
        <v>42590</v>
      </c>
      <c r="O15" s="264">
        <v>42744</v>
      </c>
      <c r="P15" s="292">
        <v>43838</v>
      </c>
      <c r="Q15" s="297">
        <v>228059.77</v>
      </c>
      <c r="R15" s="64">
        <v>0.50000002192407722</v>
      </c>
      <c r="S15" s="63" t="s">
        <v>285</v>
      </c>
      <c r="T15" s="63">
        <v>114029.89</v>
      </c>
    </row>
    <row r="16" spans="2:20" s="1" customFormat="1" ht="90" customHeight="1" x14ac:dyDescent="0.25">
      <c r="B16" s="384"/>
      <c r="C16" s="346"/>
      <c r="D16" s="359"/>
      <c r="E16" s="378"/>
      <c r="F16" s="224" t="s">
        <v>1850</v>
      </c>
      <c r="G16" s="65" t="s">
        <v>1255</v>
      </c>
      <c r="H16" s="65" t="s">
        <v>624</v>
      </c>
      <c r="I16" s="65" t="s">
        <v>1008</v>
      </c>
      <c r="J16" s="66" t="s">
        <v>404</v>
      </c>
      <c r="K16" s="66" t="s">
        <v>625</v>
      </c>
      <c r="L16" s="66" t="s">
        <v>624</v>
      </c>
      <c r="M16" s="66" t="s">
        <v>626</v>
      </c>
      <c r="N16" s="265">
        <v>42590</v>
      </c>
      <c r="O16" s="265">
        <v>42675</v>
      </c>
      <c r="P16" s="293">
        <v>43769</v>
      </c>
      <c r="Q16" s="290">
        <v>217311.23</v>
      </c>
      <c r="R16" s="68">
        <v>0.5000000230084749</v>
      </c>
      <c r="S16" s="67" t="s">
        <v>285</v>
      </c>
      <c r="T16" s="67">
        <v>108655.62</v>
      </c>
    </row>
    <row r="17" spans="2:20" s="1" customFormat="1" ht="187.5" customHeight="1" x14ac:dyDescent="0.25">
      <c r="B17" s="384"/>
      <c r="C17" s="346"/>
      <c r="D17" s="359"/>
      <c r="E17" s="378"/>
      <c r="F17" s="224" t="s">
        <v>1851</v>
      </c>
      <c r="G17" s="65" t="s">
        <v>2412</v>
      </c>
      <c r="H17" s="329" t="s">
        <v>1415</v>
      </c>
      <c r="I17" s="65" t="s">
        <v>1416</v>
      </c>
      <c r="J17" s="66" t="s">
        <v>404</v>
      </c>
      <c r="K17" s="66" t="s">
        <v>625</v>
      </c>
      <c r="L17" s="69" t="s">
        <v>1415</v>
      </c>
      <c r="M17" s="69" t="s">
        <v>2331</v>
      </c>
      <c r="N17" s="265">
        <v>42936</v>
      </c>
      <c r="O17" s="265">
        <v>42979</v>
      </c>
      <c r="P17" s="293">
        <v>44073</v>
      </c>
      <c r="Q17" s="290">
        <v>529457.18000000005</v>
      </c>
      <c r="R17" s="68">
        <v>0.62</v>
      </c>
      <c r="S17" s="67" t="s">
        <v>285</v>
      </c>
      <c r="T17" s="67">
        <v>328263.45</v>
      </c>
    </row>
    <row r="18" spans="2:20" s="1" customFormat="1" ht="90" customHeight="1" x14ac:dyDescent="0.25">
      <c r="B18" s="384"/>
      <c r="C18" s="346"/>
      <c r="D18" s="359"/>
      <c r="E18" s="378"/>
      <c r="F18" s="224" t="s">
        <v>1851</v>
      </c>
      <c r="G18" s="329" t="s">
        <v>1256</v>
      </c>
      <c r="H18" s="329" t="s">
        <v>1009</v>
      </c>
      <c r="I18" s="65" t="s">
        <v>1014</v>
      </c>
      <c r="J18" s="66" t="s">
        <v>404</v>
      </c>
      <c r="K18" s="66" t="s">
        <v>625</v>
      </c>
      <c r="L18" s="69" t="s">
        <v>1009</v>
      </c>
      <c r="M18" s="69" t="s">
        <v>2358</v>
      </c>
      <c r="N18" s="265">
        <v>42810</v>
      </c>
      <c r="O18" s="265">
        <v>42856</v>
      </c>
      <c r="P18" s="293">
        <v>43950</v>
      </c>
      <c r="Q18" s="290">
        <v>8226111</v>
      </c>
      <c r="R18" s="68">
        <v>0.62</v>
      </c>
      <c r="S18" s="67" t="s">
        <v>285</v>
      </c>
      <c r="T18" s="67">
        <v>5100188.82</v>
      </c>
    </row>
    <row r="19" spans="2:20" s="1" customFormat="1" ht="90" customHeight="1" x14ac:dyDescent="0.25">
      <c r="B19" s="384"/>
      <c r="C19" s="346"/>
      <c r="D19" s="359"/>
      <c r="E19" s="378"/>
      <c r="F19" s="224" t="s">
        <v>1851</v>
      </c>
      <c r="G19" s="329" t="s">
        <v>1257</v>
      </c>
      <c r="H19" s="329" t="s">
        <v>1010</v>
      </c>
      <c r="I19" s="65" t="s">
        <v>1015</v>
      </c>
      <c r="J19" s="66" t="s">
        <v>404</v>
      </c>
      <c r="K19" s="66" t="s">
        <v>625</v>
      </c>
      <c r="L19" s="69" t="s">
        <v>1010</v>
      </c>
      <c r="M19" s="69" t="s">
        <v>2359</v>
      </c>
      <c r="N19" s="265">
        <v>42810</v>
      </c>
      <c r="O19" s="265">
        <v>42887</v>
      </c>
      <c r="P19" s="293">
        <v>43981</v>
      </c>
      <c r="Q19" s="290">
        <v>311811</v>
      </c>
      <c r="R19" s="68">
        <v>0.62</v>
      </c>
      <c r="S19" s="67" t="s">
        <v>285</v>
      </c>
      <c r="T19" s="67">
        <v>193322.82</v>
      </c>
    </row>
    <row r="20" spans="2:20" s="1" customFormat="1" ht="90" customHeight="1" x14ac:dyDescent="0.25">
      <c r="B20" s="384"/>
      <c r="C20" s="346"/>
      <c r="D20" s="359"/>
      <c r="E20" s="378"/>
      <c r="F20" s="224" t="s">
        <v>1851</v>
      </c>
      <c r="G20" s="329" t="s">
        <v>1258</v>
      </c>
      <c r="H20" s="329" t="s">
        <v>1011</v>
      </c>
      <c r="I20" s="65" t="s">
        <v>1016</v>
      </c>
      <c r="J20" s="66" t="s">
        <v>404</v>
      </c>
      <c r="K20" s="66" t="s">
        <v>625</v>
      </c>
      <c r="L20" s="69" t="s">
        <v>1011</v>
      </c>
      <c r="M20" s="69" t="s">
        <v>2360</v>
      </c>
      <c r="N20" s="265">
        <v>42810</v>
      </c>
      <c r="O20" s="265">
        <v>42917</v>
      </c>
      <c r="P20" s="293">
        <v>44011</v>
      </c>
      <c r="Q20" s="290">
        <v>1235671.33</v>
      </c>
      <c r="R20" s="68">
        <v>0.62000000343349471</v>
      </c>
      <c r="S20" s="67" t="s">
        <v>285</v>
      </c>
      <c r="T20" s="67">
        <v>766116.23</v>
      </c>
    </row>
    <row r="21" spans="2:20" s="1" customFormat="1" ht="90" customHeight="1" x14ac:dyDescent="0.25">
      <c r="B21" s="384"/>
      <c r="C21" s="346"/>
      <c r="D21" s="359"/>
      <c r="E21" s="378"/>
      <c r="F21" s="224" t="s">
        <v>1851</v>
      </c>
      <c r="G21" s="329" t="s">
        <v>1259</v>
      </c>
      <c r="H21" s="329" t="s">
        <v>1012</v>
      </c>
      <c r="I21" s="65" t="s">
        <v>1017</v>
      </c>
      <c r="J21" s="66" t="s">
        <v>404</v>
      </c>
      <c r="K21" s="66" t="s">
        <v>625</v>
      </c>
      <c r="L21" s="69" t="s">
        <v>1012</v>
      </c>
      <c r="M21" s="69" t="s">
        <v>2357</v>
      </c>
      <c r="N21" s="265">
        <v>42810</v>
      </c>
      <c r="O21" s="265">
        <v>42887</v>
      </c>
      <c r="P21" s="293">
        <v>43981</v>
      </c>
      <c r="Q21" s="290">
        <v>147460</v>
      </c>
      <c r="R21" s="68">
        <v>0.62</v>
      </c>
      <c r="S21" s="67" t="s">
        <v>285</v>
      </c>
      <c r="T21" s="67">
        <v>91425.2</v>
      </c>
    </row>
    <row r="22" spans="2:20" s="1" customFormat="1" ht="90" customHeight="1" x14ac:dyDescent="0.25">
      <c r="B22" s="384"/>
      <c r="C22" s="346"/>
      <c r="D22" s="359"/>
      <c r="E22" s="378"/>
      <c r="F22" s="224" t="s">
        <v>1851</v>
      </c>
      <c r="G22" s="329" t="s">
        <v>1260</v>
      </c>
      <c r="H22" s="329" t="s">
        <v>1013</v>
      </c>
      <c r="I22" s="65" t="s">
        <v>1018</v>
      </c>
      <c r="J22" s="66" t="s">
        <v>404</v>
      </c>
      <c r="K22" s="66" t="s">
        <v>625</v>
      </c>
      <c r="L22" s="69" t="s">
        <v>1013</v>
      </c>
      <c r="M22" s="69" t="s">
        <v>2356</v>
      </c>
      <c r="N22" s="265">
        <v>42810</v>
      </c>
      <c r="O22" s="265">
        <v>42905</v>
      </c>
      <c r="P22" s="293">
        <v>43999</v>
      </c>
      <c r="Q22" s="290">
        <v>128207.08</v>
      </c>
      <c r="R22" s="68">
        <v>0.62000000311995251</v>
      </c>
      <c r="S22" s="67" t="s">
        <v>285</v>
      </c>
      <c r="T22" s="67">
        <v>79488.39</v>
      </c>
    </row>
    <row r="23" spans="2:20" s="1" customFormat="1" ht="90" customHeight="1" x14ac:dyDescent="0.25">
      <c r="B23" s="384"/>
      <c r="C23" s="346"/>
      <c r="D23" s="359"/>
      <c r="E23" s="378"/>
      <c r="F23" s="224" t="s">
        <v>1852</v>
      </c>
      <c r="G23" s="329" t="s">
        <v>912</v>
      </c>
      <c r="H23" s="329" t="s">
        <v>1417</v>
      </c>
      <c r="I23" s="65" t="s">
        <v>1418</v>
      </c>
      <c r="J23" s="66" t="s">
        <v>404</v>
      </c>
      <c r="K23" s="66" t="s">
        <v>625</v>
      </c>
      <c r="L23" s="69" t="s">
        <v>1417</v>
      </c>
      <c r="M23" s="69" t="s">
        <v>2355</v>
      </c>
      <c r="N23" s="265">
        <v>42948</v>
      </c>
      <c r="O23" s="265">
        <v>43009</v>
      </c>
      <c r="P23" s="293">
        <v>43557</v>
      </c>
      <c r="Q23" s="290">
        <v>127051.37</v>
      </c>
      <c r="R23" s="68">
        <v>0.4</v>
      </c>
      <c r="S23" s="67" t="s">
        <v>285</v>
      </c>
      <c r="T23" s="67">
        <v>50820.55</v>
      </c>
    </row>
    <row r="24" spans="2:20" s="1" customFormat="1" ht="90" customHeight="1" x14ac:dyDescent="0.25">
      <c r="B24" s="384"/>
      <c r="C24" s="346"/>
      <c r="D24" s="359"/>
      <c r="E24" s="378"/>
      <c r="F24" s="224" t="s">
        <v>1852</v>
      </c>
      <c r="G24" s="329" t="s">
        <v>2413</v>
      </c>
      <c r="H24" s="329" t="s">
        <v>1561</v>
      </c>
      <c r="I24" s="65" t="s">
        <v>1562</v>
      </c>
      <c r="J24" s="66" t="s">
        <v>404</v>
      </c>
      <c r="K24" s="66" t="s">
        <v>625</v>
      </c>
      <c r="L24" s="69" t="s">
        <v>1561</v>
      </c>
      <c r="M24" s="69" t="s">
        <v>2354</v>
      </c>
      <c r="N24" s="265">
        <v>43000</v>
      </c>
      <c r="O24" s="265">
        <v>43102</v>
      </c>
      <c r="P24" s="293">
        <v>43650</v>
      </c>
      <c r="Q24" s="290">
        <v>28299.09</v>
      </c>
      <c r="R24" s="68">
        <v>0.4</v>
      </c>
      <c r="S24" s="67" t="s">
        <v>285</v>
      </c>
      <c r="T24" s="67">
        <v>11319.64</v>
      </c>
    </row>
    <row r="25" spans="2:20" s="1" customFormat="1" ht="138.75" customHeight="1" x14ac:dyDescent="0.25">
      <c r="B25" s="384"/>
      <c r="C25" s="346"/>
      <c r="D25" s="359"/>
      <c r="E25" s="378"/>
      <c r="F25" s="225" t="s">
        <v>1853</v>
      </c>
      <c r="G25" s="329" t="s">
        <v>1253</v>
      </c>
      <c r="H25" s="329" t="s">
        <v>1511</v>
      </c>
      <c r="I25" s="95" t="s">
        <v>1512</v>
      </c>
      <c r="J25" s="94" t="s">
        <v>404</v>
      </c>
      <c r="K25" s="94" t="s">
        <v>625</v>
      </c>
      <c r="L25" s="97"/>
      <c r="M25" s="97" t="s">
        <v>2353</v>
      </c>
      <c r="N25" s="265">
        <v>42964</v>
      </c>
      <c r="O25" s="265">
        <v>43009</v>
      </c>
      <c r="P25" s="293">
        <v>44104</v>
      </c>
      <c r="Q25" s="291">
        <v>396800</v>
      </c>
      <c r="R25" s="99">
        <v>0.4</v>
      </c>
      <c r="S25" s="98" t="s">
        <v>285</v>
      </c>
      <c r="T25" s="98">
        <v>158720</v>
      </c>
    </row>
    <row r="26" spans="2:20" s="1" customFormat="1" ht="126.75" customHeight="1" x14ac:dyDescent="0.25">
      <c r="B26" s="384"/>
      <c r="C26" s="346"/>
      <c r="D26" s="359"/>
      <c r="E26" s="378"/>
      <c r="F26" s="226" t="s">
        <v>1964</v>
      </c>
      <c r="G26" s="329" t="s">
        <v>912</v>
      </c>
      <c r="H26" s="329" t="s">
        <v>1965</v>
      </c>
      <c r="I26" s="65" t="s">
        <v>1966</v>
      </c>
      <c r="J26" s="171" t="s">
        <v>404</v>
      </c>
      <c r="K26" s="171" t="s">
        <v>625</v>
      </c>
      <c r="L26" s="172"/>
      <c r="M26" s="172" t="s">
        <v>13</v>
      </c>
      <c r="N26" s="265">
        <v>43187</v>
      </c>
      <c r="O26" s="265">
        <v>43282</v>
      </c>
      <c r="P26" s="293">
        <v>44377</v>
      </c>
      <c r="Q26" s="290">
        <v>239827.12</v>
      </c>
      <c r="R26" s="68">
        <v>0.4</v>
      </c>
      <c r="S26" s="67" t="s">
        <v>285</v>
      </c>
      <c r="T26" s="67">
        <v>95930.85</v>
      </c>
    </row>
    <row r="27" spans="2:20" s="1" customFormat="1" ht="126.75" customHeight="1" x14ac:dyDescent="0.25">
      <c r="B27" s="384"/>
      <c r="C27" s="346"/>
      <c r="D27" s="359"/>
      <c r="E27" s="378"/>
      <c r="F27" s="226" t="s">
        <v>1964</v>
      </c>
      <c r="G27" s="329" t="s">
        <v>912</v>
      </c>
      <c r="H27" s="329" t="s">
        <v>1967</v>
      </c>
      <c r="I27" s="65" t="s">
        <v>1968</v>
      </c>
      <c r="J27" s="171" t="s">
        <v>404</v>
      </c>
      <c r="K27" s="171" t="s">
        <v>625</v>
      </c>
      <c r="L27" s="172"/>
      <c r="M27" s="172" t="s">
        <v>13</v>
      </c>
      <c r="N27" s="265">
        <v>43187</v>
      </c>
      <c r="O27" s="265">
        <v>43286</v>
      </c>
      <c r="P27" s="293">
        <v>44381</v>
      </c>
      <c r="Q27" s="290">
        <v>239947.67</v>
      </c>
      <c r="R27" s="68">
        <v>0.4</v>
      </c>
      <c r="S27" s="67" t="s">
        <v>285</v>
      </c>
      <c r="T27" s="67">
        <v>95979.07</v>
      </c>
    </row>
    <row r="28" spans="2:20" s="1" customFormat="1" ht="126.75" customHeight="1" x14ac:dyDescent="0.25">
      <c r="B28" s="384"/>
      <c r="C28" s="346"/>
      <c r="D28" s="359"/>
      <c r="E28" s="378"/>
      <c r="F28" s="226" t="s">
        <v>1964</v>
      </c>
      <c r="G28" s="329" t="s">
        <v>2414</v>
      </c>
      <c r="H28" s="329" t="s">
        <v>2112</v>
      </c>
      <c r="I28" s="65" t="s">
        <v>2113</v>
      </c>
      <c r="J28" s="208" t="s">
        <v>404</v>
      </c>
      <c r="K28" s="208" t="s">
        <v>625</v>
      </c>
      <c r="L28" s="209"/>
      <c r="M28" s="209" t="s">
        <v>2352</v>
      </c>
      <c r="N28" s="265">
        <v>43293</v>
      </c>
      <c r="O28" s="265">
        <v>43388</v>
      </c>
      <c r="P28" s="293">
        <v>44483</v>
      </c>
      <c r="Q28" s="290">
        <v>8125</v>
      </c>
      <c r="R28" s="68">
        <v>0.4</v>
      </c>
      <c r="S28" s="67" t="s">
        <v>285</v>
      </c>
      <c r="T28" s="67">
        <v>3250</v>
      </c>
    </row>
    <row r="29" spans="2:20" s="1" customFormat="1" ht="126.75" customHeight="1" x14ac:dyDescent="0.25">
      <c r="B29" s="384"/>
      <c r="C29" s="346"/>
      <c r="D29" s="359"/>
      <c r="E29" s="378"/>
      <c r="F29" s="226" t="s">
        <v>1964</v>
      </c>
      <c r="G29" s="329" t="s">
        <v>2414</v>
      </c>
      <c r="H29" s="329" t="s">
        <v>2114</v>
      </c>
      <c r="I29" s="65" t="s">
        <v>2115</v>
      </c>
      <c r="J29" s="208" t="s">
        <v>404</v>
      </c>
      <c r="K29" s="208" t="s">
        <v>625</v>
      </c>
      <c r="L29" s="209"/>
      <c r="M29" s="263" t="s">
        <v>2351</v>
      </c>
      <c r="N29" s="265">
        <v>43293</v>
      </c>
      <c r="O29" s="265">
        <v>43388</v>
      </c>
      <c r="P29" s="293">
        <v>44483</v>
      </c>
      <c r="Q29" s="290">
        <v>8750</v>
      </c>
      <c r="R29" s="68">
        <v>0.4</v>
      </c>
      <c r="S29" s="67" t="s">
        <v>285</v>
      </c>
      <c r="T29" s="67">
        <v>3500</v>
      </c>
    </row>
    <row r="30" spans="2:20" s="1" customFormat="1" ht="126.75" customHeight="1" x14ac:dyDescent="0.25">
      <c r="B30" s="384"/>
      <c r="C30" s="346"/>
      <c r="D30" s="359"/>
      <c r="E30" s="378"/>
      <c r="F30" s="226" t="s">
        <v>1964</v>
      </c>
      <c r="G30" s="329" t="s">
        <v>912</v>
      </c>
      <c r="H30" s="329" t="s">
        <v>2116</v>
      </c>
      <c r="I30" s="65" t="s">
        <v>2117</v>
      </c>
      <c r="J30" s="208" t="s">
        <v>404</v>
      </c>
      <c r="K30" s="208" t="s">
        <v>625</v>
      </c>
      <c r="L30" s="209"/>
      <c r="M30" s="209" t="s">
        <v>2350</v>
      </c>
      <c r="N30" s="265">
        <v>43278</v>
      </c>
      <c r="O30" s="265">
        <v>43372</v>
      </c>
      <c r="P30" s="293">
        <v>44467</v>
      </c>
      <c r="Q30" s="290">
        <v>212946.42</v>
      </c>
      <c r="R30" s="68">
        <v>0.4</v>
      </c>
      <c r="S30" s="67" t="s">
        <v>285</v>
      </c>
      <c r="T30" s="67">
        <v>85178.57</v>
      </c>
    </row>
    <row r="31" spans="2:20" s="1" customFormat="1" ht="126.75" customHeight="1" x14ac:dyDescent="0.25">
      <c r="B31" s="384"/>
      <c r="C31" s="346"/>
      <c r="D31" s="359"/>
      <c r="E31" s="378"/>
      <c r="F31" s="226" t="s">
        <v>1964</v>
      </c>
      <c r="G31" s="329" t="s">
        <v>1256</v>
      </c>
      <c r="H31" s="329" t="s">
        <v>1969</v>
      </c>
      <c r="I31" s="65" t="s">
        <v>1970</v>
      </c>
      <c r="J31" s="171" t="s">
        <v>404</v>
      </c>
      <c r="K31" s="171" t="s">
        <v>625</v>
      </c>
      <c r="L31" s="172"/>
      <c r="M31" s="172" t="s">
        <v>13</v>
      </c>
      <c r="N31" s="265">
        <v>43187</v>
      </c>
      <c r="O31" s="265">
        <v>43282</v>
      </c>
      <c r="P31" s="293">
        <v>44192</v>
      </c>
      <c r="Q31" s="290">
        <v>151442.91</v>
      </c>
      <c r="R31" s="68">
        <v>0.4</v>
      </c>
      <c r="S31" s="67" t="s">
        <v>285</v>
      </c>
      <c r="T31" s="67">
        <v>60577.16</v>
      </c>
    </row>
    <row r="32" spans="2:20" s="1" customFormat="1" ht="126.75" customHeight="1" x14ac:dyDescent="0.25">
      <c r="B32" s="384"/>
      <c r="C32" s="346"/>
      <c r="D32" s="359"/>
      <c r="E32" s="378"/>
      <c r="F32" s="226" t="s">
        <v>1964</v>
      </c>
      <c r="G32" s="329" t="s">
        <v>2415</v>
      </c>
      <c r="H32" s="329" t="s">
        <v>2118</v>
      </c>
      <c r="I32" s="65" t="s">
        <v>2119</v>
      </c>
      <c r="J32" s="208" t="s">
        <v>404</v>
      </c>
      <c r="K32" s="208" t="s">
        <v>625</v>
      </c>
      <c r="L32" s="209"/>
      <c r="M32" s="209" t="s">
        <v>2349</v>
      </c>
      <c r="N32" s="265">
        <v>43278</v>
      </c>
      <c r="O32" s="265">
        <v>43101</v>
      </c>
      <c r="P32" s="293">
        <v>44196</v>
      </c>
      <c r="Q32" s="290">
        <v>14803.37</v>
      </c>
      <c r="R32" s="68">
        <v>0.4</v>
      </c>
      <c r="S32" s="67" t="s">
        <v>285</v>
      </c>
      <c r="T32" s="67">
        <v>5921.35</v>
      </c>
    </row>
    <row r="33" spans="2:20" s="1" customFormat="1" ht="126.75" customHeight="1" x14ac:dyDescent="0.25">
      <c r="B33" s="384"/>
      <c r="C33" s="346"/>
      <c r="D33" s="359"/>
      <c r="E33" s="378"/>
      <c r="F33" s="226" t="s">
        <v>1964</v>
      </c>
      <c r="G33" s="329" t="s">
        <v>912</v>
      </c>
      <c r="H33" s="329" t="s">
        <v>2120</v>
      </c>
      <c r="I33" s="65" t="s">
        <v>2121</v>
      </c>
      <c r="J33" s="208" t="s">
        <v>404</v>
      </c>
      <c r="K33" s="208" t="s">
        <v>625</v>
      </c>
      <c r="L33" s="209"/>
      <c r="M33" s="209" t="s">
        <v>2346</v>
      </c>
      <c r="N33" s="265">
        <v>43278</v>
      </c>
      <c r="O33" s="265">
        <v>43372</v>
      </c>
      <c r="P33" s="293">
        <v>44467</v>
      </c>
      <c r="Q33" s="290">
        <v>165607.21</v>
      </c>
      <c r="R33" s="68">
        <v>0.4</v>
      </c>
      <c r="S33" s="67" t="s">
        <v>285</v>
      </c>
      <c r="T33" s="67">
        <v>66242.880000000005</v>
      </c>
    </row>
    <row r="34" spans="2:20" s="1" customFormat="1" ht="126.75" customHeight="1" x14ac:dyDescent="0.25">
      <c r="B34" s="384"/>
      <c r="C34" s="346"/>
      <c r="D34" s="359"/>
      <c r="E34" s="378"/>
      <c r="F34" s="226" t="s">
        <v>1964</v>
      </c>
      <c r="G34" s="329" t="s">
        <v>2416</v>
      </c>
      <c r="H34" s="329" t="s">
        <v>2122</v>
      </c>
      <c r="I34" s="65" t="s">
        <v>2123</v>
      </c>
      <c r="J34" s="208" t="s">
        <v>404</v>
      </c>
      <c r="K34" s="208" t="s">
        <v>625</v>
      </c>
      <c r="L34" s="209"/>
      <c r="M34" s="209" t="s">
        <v>2348</v>
      </c>
      <c r="N34" s="265">
        <v>43299</v>
      </c>
      <c r="O34" s="265">
        <v>43403</v>
      </c>
      <c r="P34" s="293">
        <v>44498</v>
      </c>
      <c r="Q34" s="290">
        <v>375</v>
      </c>
      <c r="R34" s="68">
        <v>0.4</v>
      </c>
      <c r="S34" s="67" t="s">
        <v>285</v>
      </c>
      <c r="T34" s="67">
        <v>150</v>
      </c>
    </row>
    <row r="35" spans="2:20" s="1" customFormat="1" ht="126.75" customHeight="1" x14ac:dyDescent="0.25">
      <c r="B35" s="384"/>
      <c r="C35" s="346"/>
      <c r="D35" s="359"/>
      <c r="E35" s="378"/>
      <c r="F35" s="226" t="s">
        <v>1964</v>
      </c>
      <c r="G35" s="329" t="s">
        <v>1256</v>
      </c>
      <c r="H35" s="329" t="s">
        <v>2124</v>
      </c>
      <c r="I35" s="65" t="s">
        <v>2125</v>
      </c>
      <c r="J35" s="208" t="s">
        <v>404</v>
      </c>
      <c r="K35" s="208" t="s">
        <v>625</v>
      </c>
      <c r="L35" s="209"/>
      <c r="M35" s="209" t="s">
        <v>2346</v>
      </c>
      <c r="N35" s="265">
        <v>43278</v>
      </c>
      <c r="O35" s="265">
        <v>43344</v>
      </c>
      <c r="P35" s="293">
        <v>44439</v>
      </c>
      <c r="Q35" s="290">
        <v>214509.87</v>
      </c>
      <c r="R35" s="68">
        <v>0.4</v>
      </c>
      <c r="S35" s="67" t="s">
        <v>285</v>
      </c>
      <c r="T35" s="67">
        <v>85803.95</v>
      </c>
    </row>
    <row r="36" spans="2:20" s="1" customFormat="1" ht="126.75" customHeight="1" x14ac:dyDescent="0.25">
      <c r="B36" s="384"/>
      <c r="C36" s="346"/>
      <c r="D36" s="359"/>
      <c r="E36" s="378"/>
      <c r="F36" s="226" t="s">
        <v>1964</v>
      </c>
      <c r="G36" s="329" t="s">
        <v>2415</v>
      </c>
      <c r="H36" s="329" t="s">
        <v>2126</v>
      </c>
      <c r="I36" s="65" t="s">
        <v>2127</v>
      </c>
      <c r="J36" s="208" t="s">
        <v>404</v>
      </c>
      <c r="K36" s="208" t="s">
        <v>625</v>
      </c>
      <c r="L36" s="209"/>
      <c r="M36" s="263" t="s">
        <v>2346</v>
      </c>
      <c r="N36" s="265">
        <v>43278</v>
      </c>
      <c r="O36" s="265">
        <v>43344</v>
      </c>
      <c r="P36" s="293">
        <v>44439</v>
      </c>
      <c r="Q36" s="290">
        <v>10624.81</v>
      </c>
      <c r="R36" s="68">
        <v>0.4</v>
      </c>
      <c r="S36" s="67" t="s">
        <v>285</v>
      </c>
      <c r="T36" s="67">
        <v>4249.92</v>
      </c>
    </row>
    <row r="37" spans="2:20" s="1" customFormat="1" ht="126.75" customHeight="1" x14ac:dyDescent="0.25">
      <c r="B37" s="384"/>
      <c r="C37" s="346"/>
      <c r="D37" s="359"/>
      <c r="E37" s="378"/>
      <c r="F37" s="226" t="s">
        <v>1964</v>
      </c>
      <c r="G37" s="329" t="s">
        <v>912</v>
      </c>
      <c r="H37" s="329" t="s">
        <v>1971</v>
      </c>
      <c r="I37" s="65" t="s">
        <v>1972</v>
      </c>
      <c r="J37" s="171" t="s">
        <v>404</v>
      </c>
      <c r="K37" s="171" t="s">
        <v>625</v>
      </c>
      <c r="L37" s="172"/>
      <c r="M37" s="172" t="s">
        <v>13</v>
      </c>
      <c r="N37" s="265">
        <v>43187</v>
      </c>
      <c r="O37" s="265">
        <v>43286</v>
      </c>
      <c r="P37" s="293">
        <v>44381</v>
      </c>
      <c r="Q37" s="290">
        <v>229527.12</v>
      </c>
      <c r="R37" s="68">
        <v>0.4</v>
      </c>
      <c r="S37" s="67" t="s">
        <v>285</v>
      </c>
      <c r="T37" s="67">
        <v>91810.85</v>
      </c>
    </row>
    <row r="38" spans="2:20" s="1" customFormat="1" ht="126.75" customHeight="1" x14ac:dyDescent="0.25">
      <c r="B38" s="384"/>
      <c r="C38" s="346"/>
      <c r="D38" s="359"/>
      <c r="E38" s="378"/>
      <c r="F38" s="226" t="s">
        <v>1964</v>
      </c>
      <c r="G38" s="329" t="s">
        <v>2416</v>
      </c>
      <c r="H38" s="329" t="s">
        <v>2128</v>
      </c>
      <c r="I38" s="65" t="s">
        <v>2129</v>
      </c>
      <c r="J38" s="208" t="s">
        <v>404</v>
      </c>
      <c r="K38" s="208" t="s">
        <v>625</v>
      </c>
      <c r="L38" s="209"/>
      <c r="M38" s="209" t="s">
        <v>2347</v>
      </c>
      <c r="N38" s="265">
        <v>43299</v>
      </c>
      <c r="O38" s="265">
        <v>43101</v>
      </c>
      <c r="P38" s="293">
        <v>44196</v>
      </c>
      <c r="Q38" s="290">
        <v>30746.37</v>
      </c>
      <c r="R38" s="68">
        <v>0.4</v>
      </c>
      <c r="S38" s="67" t="s">
        <v>285</v>
      </c>
      <c r="T38" s="67">
        <v>12298.55</v>
      </c>
    </row>
    <row r="39" spans="2:20" s="1" customFormat="1" ht="126.75" customHeight="1" x14ac:dyDescent="0.25">
      <c r="B39" s="384"/>
      <c r="C39" s="346"/>
      <c r="D39" s="359"/>
      <c r="E39" s="378"/>
      <c r="F39" s="226" t="s">
        <v>1964</v>
      </c>
      <c r="G39" s="329" t="s">
        <v>1256</v>
      </c>
      <c r="H39" s="329" t="s">
        <v>1973</v>
      </c>
      <c r="I39" s="65" t="s">
        <v>1974</v>
      </c>
      <c r="J39" s="171" t="s">
        <v>404</v>
      </c>
      <c r="K39" s="171" t="s">
        <v>625</v>
      </c>
      <c r="L39" s="172"/>
      <c r="M39" s="172" t="s">
        <v>13</v>
      </c>
      <c r="N39" s="265">
        <v>43187</v>
      </c>
      <c r="O39" s="265">
        <v>43282</v>
      </c>
      <c r="P39" s="293">
        <v>44196</v>
      </c>
      <c r="Q39" s="290">
        <v>239954.85</v>
      </c>
      <c r="R39" s="68">
        <v>0.4</v>
      </c>
      <c r="S39" s="67" t="s">
        <v>285</v>
      </c>
      <c r="T39" s="67">
        <v>95981.94</v>
      </c>
    </row>
    <row r="40" spans="2:20" s="1" customFormat="1" ht="126.75" customHeight="1" x14ac:dyDescent="0.25">
      <c r="B40" s="384"/>
      <c r="C40" s="346"/>
      <c r="D40" s="359"/>
      <c r="E40" s="378"/>
      <c r="F40" s="226" t="s">
        <v>1964</v>
      </c>
      <c r="G40" s="329" t="s">
        <v>1256</v>
      </c>
      <c r="H40" s="329" t="s">
        <v>2130</v>
      </c>
      <c r="I40" s="65" t="s">
        <v>2131</v>
      </c>
      <c r="J40" s="208" t="s">
        <v>404</v>
      </c>
      <c r="K40" s="208" t="s">
        <v>625</v>
      </c>
      <c r="L40" s="209"/>
      <c r="M40" s="209" t="s">
        <v>2346</v>
      </c>
      <c r="N40" s="265">
        <v>43278</v>
      </c>
      <c r="O40" s="265">
        <v>43344</v>
      </c>
      <c r="P40" s="293">
        <v>44439</v>
      </c>
      <c r="Q40" s="290">
        <v>213700.92</v>
      </c>
      <c r="R40" s="68">
        <v>0.4</v>
      </c>
      <c r="S40" s="67" t="s">
        <v>285</v>
      </c>
      <c r="T40" s="67">
        <v>85480.37</v>
      </c>
    </row>
    <row r="41" spans="2:20" s="1" customFormat="1" ht="126.75" customHeight="1" x14ac:dyDescent="0.25">
      <c r="B41" s="384"/>
      <c r="C41" s="346"/>
      <c r="D41" s="359"/>
      <c r="E41" s="378"/>
      <c r="F41" s="226" t="s">
        <v>1964</v>
      </c>
      <c r="G41" s="329" t="s">
        <v>2415</v>
      </c>
      <c r="H41" s="329" t="s">
        <v>2132</v>
      </c>
      <c r="I41" s="65" t="s">
        <v>2133</v>
      </c>
      <c r="J41" s="208" t="s">
        <v>404</v>
      </c>
      <c r="K41" s="208" t="s">
        <v>625</v>
      </c>
      <c r="L41" s="209"/>
      <c r="M41" s="209" t="s">
        <v>2345</v>
      </c>
      <c r="N41" s="265">
        <v>43278</v>
      </c>
      <c r="O41" s="265">
        <v>43370</v>
      </c>
      <c r="P41" s="293">
        <v>44465</v>
      </c>
      <c r="Q41" s="290">
        <v>28445.65</v>
      </c>
      <c r="R41" s="68">
        <v>0.4</v>
      </c>
      <c r="S41" s="67" t="s">
        <v>285</v>
      </c>
      <c r="T41" s="67">
        <v>11378.26</v>
      </c>
    </row>
    <row r="42" spans="2:20" s="1" customFormat="1" ht="126.75" customHeight="1" x14ac:dyDescent="0.25">
      <c r="B42" s="384"/>
      <c r="C42" s="346"/>
      <c r="D42" s="359"/>
      <c r="E42" s="378"/>
      <c r="F42" s="226" t="s">
        <v>1964</v>
      </c>
      <c r="G42" s="329" t="s">
        <v>2417</v>
      </c>
      <c r="H42" s="329" t="s">
        <v>2037</v>
      </c>
      <c r="I42" s="65" t="s">
        <v>2036</v>
      </c>
      <c r="J42" s="193" t="s">
        <v>404</v>
      </c>
      <c r="K42" s="193" t="s">
        <v>625</v>
      </c>
      <c r="L42" s="195"/>
      <c r="M42" s="195" t="s">
        <v>2344</v>
      </c>
      <c r="N42" s="265">
        <v>43278</v>
      </c>
      <c r="O42" s="265">
        <v>43372</v>
      </c>
      <c r="P42" s="293">
        <v>44467</v>
      </c>
      <c r="Q42" s="290">
        <v>31570.65</v>
      </c>
      <c r="R42" s="68">
        <v>0.4</v>
      </c>
      <c r="S42" s="67" t="s">
        <v>285</v>
      </c>
      <c r="T42" s="67">
        <v>12628.26</v>
      </c>
    </row>
    <row r="43" spans="2:20" s="1" customFormat="1" ht="126.75" customHeight="1" x14ac:dyDescent="0.25">
      <c r="B43" s="384"/>
      <c r="C43" s="346"/>
      <c r="D43" s="359"/>
      <c r="E43" s="378"/>
      <c r="F43" s="226" t="s">
        <v>1964</v>
      </c>
      <c r="G43" s="329" t="s">
        <v>912</v>
      </c>
      <c r="H43" s="329" t="s">
        <v>2134</v>
      </c>
      <c r="I43" s="65" t="s">
        <v>2135</v>
      </c>
      <c r="J43" s="208" t="s">
        <v>404</v>
      </c>
      <c r="K43" s="208" t="s">
        <v>625</v>
      </c>
      <c r="L43" s="209"/>
      <c r="M43" s="209" t="s">
        <v>2343</v>
      </c>
      <c r="N43" s="265">
        <v>43293</v>
      </c>
      <c r="O43" s="265">
        <v>43386</v>
      </c>
      <c r="P43" s="293">
        <v>44481</v>
      </c>
      <c r="Q43" s="290">
        <v>182377.67</v>
      </c>
      <c r="R43" s="68">
        <v>0.4</v>
      </c>
      <c r="S43" s="67" t="s">
        <v>285</v>
      </c>
      <c r="T43" s="67">
        <v>72951.070000000007</v>
      </c>
    </row>
    <row r="44" spans="2:20" s="1" customFormat="1" ht="126.75" customHeight="1" x14ac:dyDescent="0.25">
      <c r="B44" s="384"/>
      <c r="C44" s="346"/>
      <c r="D44" s="359"/>
      <c r="E44" s="378"/>
      <c r="F44" s="226" t="s">
        <v>1964</v>
      </c>
      <c r="G44" s="329" t="s">
        <v>912</v>
      </c>
      <c r="H44" s="329" t="s">
        <v>1975</v>
      </c>
      <c r="I44" s="65" t="s">
        <v>1976</v>
      </c>
      <c r="J44" s="171" t="s">
        <v>404</v>
      </c>
      <c r="K44" s="171" t="s">
        <v>625</v>
      </c>
      <c r="L44" s="172"/>
      <c r="M44" s="172" t="s">
        <v>13</v>
      </c>
      <c r="N44" s="265">
        <v>43187</v>
      </c>
      <c r="O44" s="265">
        <v>43282</v>
      </c>
      <c r="P44" s="293">
        <v>44377</v>
      </c>
      <c r="Q44" s="290">
        <v>239860.7</v>
      </c>
      <c r="R44" s="68">
        <v>0.4</v>
      </c>
      <c r="S44" s="67" t="s">
        <v>285</v>
      </c>
      <c r="T44" s="67">
        <v>95944.28</v>
      </c>
    </row>
    <row r="45" spans="2:20" s="1" customFormat="1" ht="126.75" customHeight="1" x14ac:dyDescent="0.25">
      <c r="B45" s="384"/>
      <c r="C45" s="346"/>
      <c r="D45" s="359"/>
      <c r="E45" s="378"/>
      <c r="F45" s="226" t="s">
        <v>1964</v>
      </c>
      <c r="G45" s="329" t="s">
        <v>1259</v>
      </c>
      <c r="H45" s="329" t="s">
        <v>2136</v>
      </c>
      <c r="I45" s="65" t="s">
        <v>2137</v>
      </c>
      <c r="J45" s="208" t="s">
        <v>404</v>
      </c>
      <c r="K45" s="208" t="s">
        <v>625</v>
      </c>
      <c r="L45" s="209"/>
      <c r="M45" s="209" t="s">
        <v>2342</v>
      </c>
      <c r="N45" s="265">
        <v>43299</v>
      </c>
      <c r="O45" s="265">
        <v>43388</v>
      </c>
      <c r="P45" s="293">
        <v>44483</v>
      </c>
      <c r="Q45" s="290">
        <v>45545.65</v>
      </c>
      <c r="R45" s="68">
        <v>0.4</v>
      </c>
      <c r="S45" s="67" t="s">
        <v>285</v>
      </c>
      <c r="T45" s="67">
        <v>18218.259999999998</v>
      </c>
    </row>
    <row r="46" spans="2:20" s="1" customFormat="1" ht="126.75" customHeight="1" x14ac:dyDescent="0.25">
      <c r="B46" s="384"/>
      <c r="C46" s="346"/>
      <c r="D46" s="359"/>
      <c r="E46" s="378"/>
      <c r="F46" s="226" t="s">
        <v>1964</v>
      </c>
      <c r="G46" s="329" t="s">
        <v>1258</v>
      </c>
      <c r="H46" s="329" t="s">
        <v>2138</v>
      </c>
      <c r="I46" s="65" t="s">
        <v>2139</v>
      </c>
      <c r="J46" s="208" t="s">
        <v>404</v>
      </c>
      <c r="K46" s="208" t="s">
        <v>625</v>
      </c>
      <c r="L46" s="209"/>
      <c r="M46" s="209" t="s">
        <v>2341</v>
      </c>
      <c r="N46" s="265">
        <v>43278</v>
      </c>
      <c r="O46" s="265">
        <v>43372</v>
      </c>
      <c r="P46" s="293">
        <v>44467</v>
      </c>
      <c r="Q46" s="290">
        <v>34945.370000000003</v>
      </c>
      <c r="R46" s="68">
        <v>0.4</v>
      </c>
      <c r="S46" s="67" t="s">
        <v>285</v>
      </c>
      <c r="T46" s="67">
        <v>13978.15</v>
      </c>
    </row>
    <row r="47" spans="2:20" s="1" customFormat="1" ht="126.75" customHeight="1" x14ac:dyDescent="0.25">
      <c r="B47" s="384"/>
      <c r="C47" s="346"/>
      <c r="D47" s="359"/>
      <c r="E47" s="378"/>
      <c r="F47" s="226" t="s">
        <v>1964</v>
      </c>
      <c r="G47" s="329" t="s">
        <v>912</v>
      </c>
      <c r="H47" s="329" t="s">
        <v>2140</v>
      </c>
      <c r="I47" s="65" t="s">
        <v>2141</v>
      </c>
      <c r="J47" s="208" t="s">
        <v>404</v>
      </c>
      <c r="K47" s="208" t="s">
        <v>625</v>
      </c>
      <c r="L47" s="209"/>
      <c r="M47" s="209" t="s">
        <v>2340</v>
      </c>
      <c r="N47" s="265">
        <v>43278</v>
      </c>
      <c r="O47" s="265">
        <v>43372</v>
      </c>
      <c r="P47" s="293">
        <v>44467</v>
      </c>
      <c r="Q47" s="290">
        <v>216190.17</v>
      </c>
      <c r="R47" s="68">
        <v>0.4</v>
      </c>
      <c r="S47" s="67" t="s">
        <v>285</v>
      </c>
      <c r="T47" s="67">
        <v>86476.07</v>
      </c>
    </row>
    <row r="48" spans="2:20" s="1" customFormat="1" ht="126.75" customHeight="1" x14ac:dyDescent="0.25">
      <c r="B48" s="384"/>
      <c r="C48" s="346"/>
      <c r="D48" s="359"/>
      <c r="E48" s="378"/>
      <c r="F48" s="226" t="s">
        <v>1964</v>
      </c>
      <c r="G48" s="329" t="s">
        <v>2419</v>
      </c>
      <c r="H48" s="329" t="s">
        <v>2142</v>
      </c>
      <c r="I48" s="65" t="s">
        <v>2143</v>
      </c>
      <c r="J48" s="208" t="s">
        <v>404</v>
      </c>
      <c r="K48" s="208" t="s">
        <v>625</v>
      </c>
      <c r="L48" s="209"/>
      <c r="M48" s="209" t="s">
        <v>2329</v>
      </c>
      <c r="N48" s="265">
        <v>43278</v>
      </c>
      <c r="O48" s="265">
        <v>43371</v>
      </c>
      <c r="P48" s="293">
        <v>44466</v>
      </c>
      <c r="Q48" s="290">
        <v>12500</v>
      </c>
      <c r="R48" s="68">
        <v>0.4</v>
      </c>
      <c r="S48" s="67" t="s">
        <v>285</v>
      </c>
      <c r="T48" s="67">
        <v>5000</v>
      </c>
    </row>
    <row r="49" spans="2:20" s="1" customFormat="1" ht="126.75" customHeight="1" x14ac:dyDescent="0.25">
      <c r="B49" s="384"/>
      <c r="C49" s="346"/>
      <c r="D49" s="359"/>
      <c r="E49" s="378"/>
      <c r="F49" s="226" t="s">
        <v>1964</v>
      </c>
      <c r="G49" s="329" t="s">
        <v>1256</v>
      </c>
      <c r="H49" s="329" t="s">
        <v>1977</v>
      </c>
      <c r="I49" s="65" t="s">
        <v>1978</v>
      </c>
      <c r="J49" s="171" t="s">
        <v>404</v>
      </c>
      <c r="K49" s="171" t="s">
        <v>625</v>
      </c>
      <c r="L49" s="172"/>
      <c r="M49" s="172" t="s">
        <v>13</v>
      </c>
      <c r="N49" s="265">
        <v>43187</v>
      </c>
      <c r="O49" s="265">
        <v>43252</v>
      </c>
      <c r="P49" s="293">
        <v>44347</v>
      </c>
      <c r="Q49" s="290">
        <v>207604.05</v>
      </c>
      <c r="R49" s="68">
        <v>0.4</v>
      </c>
      <c r="S49" s="67" t="s">
        <v>285</v>
      </c>
      <c r="T49" s="67">
        <v>83041.62</v>
      </c>
    </row>
    <row r="50" spans="2:20" s="1" customFormat="1" ht="126.75" customHeight="1" x14ac:dyDescent="0.25">
      <c r="B50" s="384"/>
      <c r="C50" s="346"/>
      <c r="D50" s="359"/>
      <c r="E50" s="378"/>
      <c r="F50" s="226" t="s">
        <v>1964</v>
      </c>
      <c r="G50" s="329" t="s">
        <v>1256</v>
      </c>
      <c r="H50" s="329" t="s">
        <v>1979</v>
      </c>
      <c r="I50" s="65" t="s">
        <v>1980</v>
      </c>
      <c r="J50" s="171" t="s">
        <v>404</v>
      </c>
      <c r="K50" s="171" t="s">
        <v>625</v>
      </c>
      <c r="L50" s="172"/>
      <c r="M50" s="172" t="s">
        <v>2339</v>
      </c>
      <c r="N50" s="265">
        <v>43187</v>
      </c>
      <c r="O50" s="265">
        <v>43265</v>
      </c>
      <c r="P50" s="293">
        <v>44360</v>
      </c>
      <c r="Q50" s="290">
        <v>239992.5</v>
      </c>
      <c r="R50" s="68">
        <v>0.30830000000000002</v>
      </c>
      <c r="S50" s="67" t="s">
        <v>285</v>
      </c>
      <c r="T50" s="67">
        <v>74000.399999999994</v>
      </c>
    </row>
    <row r="51" spans="2:20" s="1" customFormat="1" ht="126.75" customHeight="1" x14ac:dyDescent="0.25">
      <c r="B51" s="384"/>
      <c r="C51" s="346"/>
      <c r="D51" s="359"/>
      <c r="E51" s="378"/>
      <c r="F51" s="226" t="s">
        <v>1964</v>
      </c>
      <c r="G51" s="329" t="s">
        <v>1254</v>
      </c>
      <c r="H51" s="329" t="s">
        <v>2144</v>
      </c>
      <c r="I51" s="65" t="s">
        <v>2145</v>
      </c>
      <c r="J51" s="208" t="s">
        <v>404</v>
      </c>
      <c r="K51" s="208" t="s">
        <v>625</v>
      </c>
      <c r="L51" s="209"/>
      <c r="M51" s="209" t="s">
        <v>2338</v>
      </c>
      <c r="N51" s="265">
        <v>43299</v>
      </c>
      <c r="O51" s="265">
        <v>43374</v>
      </c>
      <c r="P51" s="293">
        <v>44469</v>
      </c>
      <c r="Q51" s="290">
        <v>65676.62</v>
      </c>
      <c r="R51" s="68">
        <v>0.4</v>
      </c>
      <c r="S51" s="67" t="s">
        <v>285</v>
      </c>
      <c r="T51" s="67">
        <v>26270.65</v>
      </c>
    </row>
    <row r="52" spans="2:20" s="1" customFormat="1" ht="126.75" customHeight="1" x14ac:dyDescent="0.25">
      <c r="B52" s="384"/>
      <c r="C52" s="346"/>
      <c r="D52" s="359"/>
      <c r="E52" s="378"/>
      <c r="F52" s="226" t="s">
        <v>1964</v>
      </c>
      <c r="G52" s="329" t="s">
        <v>912</v>
      </c>
      <c r="H52" s="329" t="s">
        <v>2146</v>
      </c>
      <c r="I52" s="65" t="s">
        <v>2147</v>
      </c>
      <c r="J52" s="208" t="s">
        <v>404</v>
      </c>
      <c r="K52" s="208" t="s">
        <v>625</v>
      </c>
      <c r="L52" s="209"/>
      <c r="M52" s="209" t="s">
        <v>2337</v>
      </c>
      <c r="N52" s="265">
        <v>43278</v>
      </c>
      <c r="O52" s="265">
        <v>43372</v>
      </c>
      <c r="P52" s="293">
        <v>44467</v>
      </c>
      <c r="Q52" s="290">
        <v>165733.67000000001</v>
      </c>
      <c r="R52" s="68">
        <v>0.4</v>
      </c>
      <c r="S52" s="67" t="s">
        <v>285</v>
      </c>
      <c r="T52" s="67">
        <v>66293.47</v>
      </c>
    </row>
    <row r="53" spans="2:20" s="1" customFormat="1" ht="126.75" customHeight="1" x14ac:dyDescent="0.25">
      <c r="B53" s="384"/>
      <c r="C53" s="346"/>
      <c r="D53" s="359"/>
      <c r="E53" s="378"/>
      <c r="F53" s="226" t="s">
        <v>1964</v>
      </c>
      <c r="G53" s="329" t="s">
        <v>1259</v>
      </c>
      <c r="H53" s="329" t="s">
        <v>2148</v>
      </c>
      <c r="I53" s="65" t="s">
        <v>2149</v>
      </c>
      <c r="J53" s="208" t="s">
        <v>404</v>
      </c>
      <c r="K53" s="208" t="s">
        <v>625</v>
      </c>
      <c r="L53" s="209"/>
      <c r="M53" s="209" t="s">
        <v>2336</v>
      </c>
      <c r="N53" s="265">
        <v>43299</v>
      </c>
      <c r="O53" s="265">
        <v>43393</v>
      </c>
      <c r="P53" s="293">
        <v>44488</v>
      </c>
      <c r="Q53" s="290">
        <v>2862.5</v>
      </c>
      <c r="R53" s="68">
        <v>0.4</v>
      </c>
      <c r="S53" s="67" t="s">
        <v>285</v>
      </c>
      <c r="T53" s="67">
        <v>1145</v>
      </c>
    </row>
    <row r="54" spans="2:20" s="1" customFormat="1" ht="126.75" customHeight="1" x14ac:dyDescent="0.25">
      <c r="B54" s="384"/>
      <c r="C54" s="346"/>
      <c r="D54" s="359"/>
      <c r="E54" s="378"/>
      <c r="F54" s="226" t="s">
        <v>1964</v>
      </c>
      <c r="G54" s="329" t="s">
        <v>1259</v>
      </c>
      <c r="H54" s="329" t="s">
        <v>2150</v>
      </c>
      <c r="I54" s="65" t="s">
        <v>2151</v>
      </c>
      <c r="J54" s="208" t="s">
        <v>404</v>
      </c>
      <c r="K54" s="208" t="s">
        <v>625</v>
      </c>
      <c r="L54" s="209"/>
      <c r="M54" s="209" t="s">
        <v>2335</v>
      </c>
      <c r="N54" s="265">
        <v>43278</v>
      </c>
      <c r="O54" s="265">
        <v>43372</v>
      </c>
      <c r="P54" s="293">
        <v>44467</v>
      </c>
      <c r="Q54" s="290">
        <v>34780.68</v>
      </c>
      <c r="R54" s="68">
        <v>0.4</v>
      </c>
      <c r="S54" s="67" t="s">
        <v>285</v>
      </c>
      <c r="T54" s="67">
        <v>13912.28</v>
      </c>
    </row>
    <row r="55" spans="2:20" s="1" customFormat="1" ht="126.75" customHeight="1" x14ac:dyDescent="0.25">
      <c r="B55" s="384"/>
      <c r="C55" s="346"/>
      <c r="D55" s="359"/>
      <c r="E55" s="378"/>
      <c r="F55" s="226" t="s">
        <v>1964</v>
      </c>
      <c r="G55" s="329" t="s">
        <v>2418</v>
      </c>
      <c r="H55" s="329" t="s">
        <v>2152</v>
      </c>
      <c r="I55" s="65" t="s">
        <v>2153</v>
      </c>
      <c r="J55" s="208" t="s">
        <v>404</v>
      </c>
      <c r="K55" s="208" t="s">
        <v>625</v>
      </c>
      <c r="L55" s="209"/>
      <c r="M55" s="209" t="s">
        <v>2334</v>
      </c>
      <c r="N55" s="265">
        <v>43284</v>
      </c>
      <c r="O55" s="265">
        <v>43374</v>
      </c>
      <c r="P55" s="293">
        <v>44469</v>
      </c>
      <c r="Q55" s="290">
        <v>28515</v>
      </c>
      <c r="R55" s="68">
        <v>0.4</v>
      </c>
      <c r="S55" s="67" t="s">
        <v>285</v>
      </c>
      <c r="T55" s="67">
        <v>11406</v>
      </c>
    </row>
    <row r="56" spans="2:20" s="1" customFormat="1" ht="126.75" customHeight="1" x14ac:dyDescent="0.25">
      <c r="B56" s="384"/>
      <c r="C56" s="346"/>
      <c r="D56" s="359"/>
      <c r="E56" s="378"/>
      <c r="F56" s="226" t="s">
        <v>1964</v>
      </c>
      <c r="G56" s="329" t="s">
        <v>912</v>
      </c>
      <c r="H56" s="329" t="s">
        <v>2154</v>
      </c>
      <c r="I56" s="65" t="s">
        <v>2155</v>
      </c>
      <c r="J56" s="208" t="s">
        <v>404</v>
      </c>
      <c r="K56" s="208" t="s">
        <v>625</v>
      </c>
      <c r="L56" s="209"/>
      <c r="M56" s="209" t="s">
        <v>13</v>
      </c>
      <c r="N56" s="265">
        <v>43325</v>
      </c>
      <c r="O56" s="265">
        <v>43416</v>
      </c>
      <c r="P56" s="293">
        <v>44511</v>
      </c>
      <c r="Q56" s="290">
        <v>218677.71</v>
      </c>
      <c r="R56" s="68">
        <v>0.4</v>
      </c>
      <c r="S56" s="67" t="s">
        <v>285</v>
      </c>
      <c r="T56" s="67">
        <v>87471.08</v>
      </c>
    </row>
    <row r="57" spans="2:20" s="1" customFormat="1" ht="126.75" customHeight="1" x14ac:dyDescent="0.25">
      <c r="B57" s="384"/>
      <c r="C57" s="346"/>
      <c r="D57" s="359"/>
      <c r="E57" s="378"/>
      <c r="F57" s="226" t="s">
        <v>1964</v>
      </c>
      <c r="G57" s="329" t="s">
        <v>1258</v>
      </c>
      <c r="H57" s="329" t="s">
        <v>2156</v>
      </c>
      <c r="I57" s="65" t="s">
        <v>2157</v>
      </c>
      <c r="J57" s="208" t="s">
        <v>404</v>
      </c>
      <c r="K57" s="208" t="s">
        <v>625</v>
      </c>
      <c r="L57" s="209"/>
      <c r="M57" s="209" t="s">
        <v>2333</v>
      </c>
      <c r="N57" s="265">
        <v>43278</v>
      </c>
      <c r="O57" s="265">
        <v>43344</v>
      </c>
      <c r="P57" s="293">
        <v>44439</v>
      </c>
      <c r="Q57" s="290">
        <v>1812.5</v>
      </c>
      <c r="R57" s="68">
        <v>0.4</v>
      </c>
      <c r="S57" s="67" t="s">
        <v>285</v>
      </c>
      <c r="T57" s="67">
        <v>725</v>
      </c>
    </row>
    <row r="58" spans="2:20" s="1" customFormat="1" ht="126.75" customHeight="1" x14ac:dyDescent="0.25">
      <c r="B58" s="384"/>
      <c r="C58" s="346"/>
      <c r="D58" s="359"/>
      <c r="E58" s="378"/>
      <c r="F58" s="226" t="s">
        <v>1964</v>
      </c>
      <c r="G58" s="329" t="s">
        <v>2415</v>
      </c>
      <c r="H58" s="329" t="s">
        <v>2158</v>
      </c>
      <c r="I58" s="65" t="s">
        <v>2159</v>
      </c>
      <c r="J58" s="208" t="s">
        <v>404</v>
      </c>
      <c r="K58" s="208" t="s">
        <v>625</v>
      </c>
      <c r="L58" s="209"/>
      <c r="M58" s="209" t="s">
        <v>2332</v>
      </c>
      <c r="N58" s="265">
        <v>43278</v>
      </c>
      <c r="O58" s="265">
        <v>43370</v>
      </c>
      <c r="P58" s="293">
        <v>44465</v>
      </c>
      <c r="Q58" s="290">
        <v>3750</v>
      </c>
      <c r="R58" s="68">
        <v>0.4</v>
      </c>
      <c r="S58" s="67" t="s">
        <v>285</v>
      </c>
      <c r="T58" s="67">
        <v>1500</v>
      </c>
    </row>
    <row r="59" spans="2:20" s="1" customFormat="1" ht="126.75" customHeight="1" x14ac:dyDescent="0.25">
      <c r="B59" s="384"/>
      <c r="C59" s="346"/>
      <c r="D59" s="359"/>
      <c r="E59" s="378"/>
      <c r="F59" s="226" t="s">
        <v>1964</v>
      </c>
      <c r="G59" s="329" t="s">
        <v>912</v>
      </c>
      <c r="H59" s="329" t="s">
        <v>1981</v>
      </c>
      <c r="I59" s="65" t="s">
        <v>1982</v>
      </c>
      <c r="J59" s="171" t="s">
        <v>404</v>
      </c>
      <c r="K59" s="171" t="s">
        <v>625</v>
      </c>
      <c r="L59" s="172"/>
      <c r="M59" s="172" t="s">
        <v>13</v>
      </c>
      <c r="N59" s="265">
        <v>43187</v>
      </c>
      <c r="O59" s="265">
        <v>43282</v>
      </c>
      <c r="P59" s="293">
        <v>44377</v>
      </c>
      <c r="Q59" s="290">
        <v>235365.62</v>
      </c>
      <c r="R59" s="68">
        <v>0.4</v>
      </c>
      <c r="S59" s="67" t="s">
        <v>285</v>
      </c>
      <c r="T59" s="67">
        <v>94146.25</v>
      </c>
    </row>
    <row r="60" spans="2:20" s="1" customFormat="1" ht="136.5" customHeight="1" x14ac:dyDescent="0.25">
      <c r="B60" s="384"/>
      <c r="C60" s="346"/>
      <c r="D60" s="359"/>
      <c r="E60" s="378"/>
      <c r="F60" s="227" t="s">
        <v>1964</v>
      </c>
      <c r="G60" s="329" t="s">
        <v>1256</v>
      </c>
      <c r="H60" s="329" t="s">
        <v>2160</v>
      </c>
      <c r="I60" s="95" t="s">
        <v>2161</v>
      </c>
      <c r="J60" s="211" t="s">
        <v>404</v>
      </c>
      <c r="K60" s="211" t="s">
        <v>625</v>
      </c>
      <c r="L60" s="210"/>
      <c r="M60" s="210" t="s">
        <v>2331</v>
      </c>
      <c r="N60" s="265">
        <v>43278</v>
      </c>
      <c r="O60" s="265">
        <v>43371</v>
      </c>
      <c r="P60" s="293">
        <v>44466</v>
      </c>
      <c r="Q60" s="291">
        <v>186038.95</v>
      </c>
      <c r="R60" s="99">
        <v>0.4</v>
      </c>
      <c r="S60" s="98" t="s">
        <v>285</v>
      </c>
      <c r="T60" s="98">
        <v>74415.58</v>
      </c>
    </row>
    <row r="61" spans="2:20" s="1" customFormat="1" ht="161.25" customHeight="1" x14ac:dyDescent="0.25">
      <c r="B61" s="384"/>
      <c r="C61" s="346"/>
      <c r="D61" s="359"/>
      <c r="E61" s="378"/>
      <c r="F61" s="227" t="s">
        <v>1964</v>
      </c>
      <c r="G61" s="329" t="s">
        <v>2414</v>
      </c>
      <c r="H61" s="329" t="s">
        <v>2162</v>
      </c>
      <c r="I61" s="95" t="s">
        <v>2163</v>
      </c>
      <c r="J61" s="211" t="s">
        <v>404</v>
      </c>
      <c r="K61" s="211" t="s">
        <v>625</v>
      </c>
      <c r="L61" s="210"/>
      <c r="M61" s="210" t="s">
        <v>2330</v>
      </c>
      <c r="N61" s="265">
        <v>43284</v>
      </c>
      <c r="O61" s="265">
        <v>43388</v>
      </c>
      <c r="P61" s="293">
        <v>44483</v>
      </c>
      <c r="Q61" s="291">
        <v>9647.82</v>
      </c>
      <c r="R61" s="99">
        <v>0.4</v>
      </c>
      <c r="S61" s="98" t="s">
        <v>285</v>
      </c>
      <c r="T61" s="98">
        <v>3859.13</v>
      </c>
    </row>
    <row r="62" spans="2:20" s="1" customFormat="1" ht="126.75" customHeight="1" x14ac:dyDescent="0.25">
      <c r="B62" s="384"/>
      <c r="C62" s="346"/>
      <c r="D62" s="359"/>
      <c r="E62" s="378"/>
      <c r="F62" s="227" t="s">
        <v>1964</v>
      </c>
      <c r="G62" s="329" t="s">
        <v>912</v>
      </c>
      <c r="H62" s="329" t="s">
        <v>1983</v>
      </c>
      <c r="I62" s="95" t="s">
        <v>1984</v>
      </c>
      <c r="J62" s="211" t="s">
        <v>404</v>
      </c>
      <c r="K62" s="211" t="s">
        <v>625</v>
      </c>
      <c r="L62" s="210"/>
      <c r="M62" s="210" t="s">
        <v>13</v>
      </c>
      <c r="N62" s="265">
        <v>43187</v>
      </c>
      <c r="O62" s="265">
        <v>43286</v>
      </c>
      <c r="P62" s="293">
        <v>44381</v>
      </c>
      <c r="Q62" s="291">
        <v>150877.23000000001</v>
      </c>
      <c r="R62" s="99">
        <v>0.4</v>
      </c>
      <c r="S62" s="98" t="s">
        <v>285</v>
      </c>
      <c r="T62" s="98">
        <v>60350.89</v>
      </c>
    </row>
    <row r="63" spans="2:20" s="1" customFormat="1" ht="126.75" customHeight="1" x14ac:dyDescent="0.25">
      <c r="B63" s="384"/>
      <c r="C63" s="346"/>
      <c r="D63" s="359"/>
      <c r="E63" s="378"/>
      <c r="F63" s="78" t="s">
        <v>1964</v>
      </c>
      <c r="G63" s="329" t="s">
        <v>2420</v>
      </c>
      <c r="H63" s="329" t="s">
        <v>2164</v>
      </c>
      <c r="I63" s="65" t="s">
        <v>2165</v>
      </c>
      <c r="J63" s="208" t="s">
        <v>404</v>
      </c>
      <c r="K63" s="208" t="s">
        <v>625</v>
      </c>
      <c r="L63" s="209"/>
      <c r="M63" s="209" t="s">
        <v>2329</v>
      </c>
      <c r="N63" s="265">
        <v>43278</v>
      </c>
      <c r="O63" s="265">
        <v>43372</v>
      </c>
      <c r="P63" s="293">
        <v>44467</v>
      </c>
      <c r="Q63" s="290">
        <v>61400</v>
      </c>
      <c r="R63" s="68">
        <v>0.4</v>
      </c>
      <c r="S63" s="67" t="s">
        <v>285</v>
      </c>
      <c r="T63" s="67">
        <v>24560</v>
      </c>
    </row>
    <row r="64" spans="2:20" s="1" customFormat="1" ht="126.75" customHeight="1" x14ac:dyDescent="0.25">
      <c r="B64" s="384"/>
      <c r="C64" s="346"/>
      <c r="D64" s="359"/>
      <c r="E64" s="378"/>
      <c r="F64" s="78" t="s">
        <v>1964</v>
      </c>
      <c r="G64" s="329" t="s">
        <v>2421</v>
      </c>
      <c r="H64" s="329" t="s">
        <v>2166</v>
      </c>
      <c r="I64" s="65" t="s">
        <v>2167</v>
      </c>
      <c r="J64" s="208" t="s">
        <v>404</v>
      </c>
      <c r="K64" s="208" t="s">
        <v>625</v>
      </c>
      <c r="L64" s="209"/>
      <c r="M64" s="209" t="s">
        <v>2328</v>
      </c>
      <c r="N64" s="265">
        <v>43284</v>
      </c>
      <c r="O64" s="265">
        <v>43313</v>
      </c>
      <c r="P64" s="293">
        <v>44408</v>
      </c>
      <c r="Q64" s="290">
        <v>46187.5</v>
      </c>
      <c r="R64" s="68">
        <v>0.4</v>
      </c>
      <c r="S64" s="67" t="s">
        <v>285</v>
      </c>
      <c r="T64" s="67">
        <v>18475</v>
      </c>
    </row>
    <row r="65" spans="2:20" s="1" customFormat="1" ht="126.75" customHeight="1" thickBot="1" x14ac:dyDescent="0.3">
      <c r="B65" s="384"/>
      <c r="C65" s="346"/>
      <c r="D65" s="359"/>
      <c r="E65" s="379"/>
      <c r="F65" s="168" t="s">
        <v>1964</v>
      </c>
      <c r="G65" s="329" t="s">
        <v>1258</v>
      </c>
      <c r="H65" s="329" t="s">
        <v>2168</v>
      </c>
      <c r="I65" s="174" t="s">
        <v>2169</v>
      </c>
      <c r="J65" s="175" t="s">
        <v>404</v>
      </c>
      <c r="K65" s="175" t="s">
        <v>625</v>
      </c>
      <c r="L65" s="215"/>
      <c r="M65" s="215" t="s">
        <v>2327</v>
      </c>
      <c r="N65" s="266">
        <v>43299</v>
      </c>
      <c r="O65" s="266">
        <v>43374</v>
      </c>
      <c r="P65" s="294">
        <v>44469</v>
      </c>
      <c r="Q65" s="298">
        <v>12125</v>
      </c>
      <c r="R65" s="170">
        <v>0.4</v>
      </c>
      <c r="S65" s="176" t="s">
        <v>285</v>
      </c>
      <c r="T65" s="176">
        <v>4850</v>
      </c>
    </row>
    <row r="66" spans="2:20" s="1" customFormat="1" ht="48.75" customHeight="1" thickBot="1" x14ac:dyDescent="0.3">
      <c r="B66" s="384"/>
      <c r="C66" s="346"/>
      <c r="D66" s="359"/>
      <c r="E66" s="375" t="s">
        <v>1744</v>
      </c>
      <c r="F66" s="376"/>
      <c r="G66" s="376"/>
      <c r="H66" s="376"/>
      <c r="I66" s="376"/>
      <c r="J66" s="376"/>
      <c r="K66" s="121">
        <f>COUNTA(K15:K65)</f>
        <v>51</v>
      </c>
      <c r="L66" s="366"/>
      <c r="M66" s="367"/>
      <c r="N66" s="367"/>
      <c r="O66" s="367"/>
      <c r="P66" s="367"/>
      <c r="Q66" s="269">
        <f>SUM(Q15:Q65)</f>
        <v>16019610.899999995</v>
      </c>
      <c r="R66" s="370"/>
      <c r="S66" s="371"/>
      <c r="T66" s="123">
        <f>SUM(T15:T65)</f>
        <v>8757702.7700000014</v>
      </c>
    </row>
    <row r="67" spans="2:20" s="1" customFormat="1" ht="148.5" customHeight="1" x14ac:dyDescent="0.25">
      <c r="B67" s="384"/>
      <c r="C67" s="346"/>
      <c r="D67" s="358"/>
      <c r="E67" s="377" t="s">
        <v>645</v>
      </c>
      <c r="F67" s="106" t="s">
        <v>1854</v>
      </c>
      <c r="G67" s="329" t="s">
        <v>912</v>
      </c>
      <c r="H67" s="329" t="s">
        <v>395</v>
      </c>
      <c r="I67" s="106" t="s">
        <v>585</v>
      </c>
      <c r="J67" s="108" t="s">
        <v>404</v>
      </c>
      <c r="K67" s="108" t="s">
        <v>405</v>
      </c>
      <c r="L67" s="329" t="s">
        <v>1464</v>
      </c>
      <c r="M67" s="108" t="s">
        <v>13</v>
      </c>
      <c r="N67" s="267">
        <v>42496</v>
      </c>
      <c r="O67" s="267">
        <v>42597</v>
      </c>
      <c r="P67" s="286">
        <v>43326</v>
      </c>
      <c r="Q67" s="289">
        <v>552155.80000000005</v>
      </c>
      <c r="R67" s="111">
        <v>0.7</v>
      </c>
      <c r="S67" s="110" t="s">
        <v>285</v>
      </c>
      <c r="T67" s="110">
        <v>386509.06</v>
      </c>
    </row>
    <row r="68" spans="2:20" s="1" customFormat="1" ht="148.5" customHeight="1" x14ac:dyDescent="0.25">
      <c r="B68" s="384"/>
      <c r="C68" s="346"/>
      <c r="D68" s="358"/>
      <c r="E68" s="378"/>
      <c r="F68" s="65" t="s">
        <v>1855</v>
      </c>
      <c r="G68" s="329" t="s">
        <v>1419</v>
      </c>
      <c r="H68" s="329" t="s">
        <v>1420</v>
      </c>
      <c r="I68" s="70" t="s">
        <v>1421</v>
      </c>
      <c r="J68" s="66" t="s">
        <v>404</v>
      </c>
      <c r="K68" s="66" t="s">
        <v>405</v>
      </c>
      <c r="L68" s="329" t="s">
        <v>1465</v>
      </c>
      <c r="M68" s="66"/>
      <c r="N68" s="255">
        <v>42957</v>
      </c>
      <c r="O68" s="255">
        <v>43054</v>
      </c>
      <c r="P68" s="287">
        <v>43783</v>
      </c>
      <c r="Q68" s="290">
        <v>400037.14</v>
      </c>
      <c r="R68" s="68">
        <v>0.7</v>
      </c>
      <c r="S68" s="67" t="s">
        <v>285</v>
      </c>
      <c r="T68" s="67">
        <v>280026</v>
      </c>
    </row>
    <row r="69" spans="2:20" s="1" customFormat="1" ht="148.5" customHeight="1" x14ac:dyDescent="0.25">
      <c r="B69" s="384"/>
      <c r="C69" s="346"/>
      <c r="D69" s="358"/>
      <c r="E69" s="378"/>
      <c r="F69" s="65" t="s">
        <v>1855</v>
      </c>
      <c r="G69" s="329" t="s">
        <v>1224</v>
      </c>
      <c r="H69" s="329" t="s">
        <v>1422</v>
      </c>
      <c r="I69" s="70" t="s">
        <v>1424</v>
      </c>
      <c r="J69" s="66" t="s">
        <v>404</v>
      </c>
      <c r="K69" s="66" t="s">
        <v>405</v>
      </c>
      <c r="L69" s="329" t="s">
        <v>1466</v>
      </c>
      <c r="M69" s="66"/>
      <c r="N69" s="255">
        <v>42957</v>
      </c>
      <c r="O69" s="255">
        <v>43405</v>
      </c>
      <c r="P69" s="287">
        <v>43769</v>
      </c>
      <c r="Q69" s="290">
        <v>174104.97</v>
      </c>
      <c r="R69" s="68">
        <v>0.7</v>
      </c>
      <c r="S69" s="67" t="s">
        <v>285</v>
      </c>
      <c r="T69" s="67">
        <v>121873.48</v>
      </c>
    </row>
    <row r="70" spans="2:20" s="1" customFormat="1" ht="148.5" customHeight="1" x14ac:dyDescent="0.25">
      <c r="B70" s="384"/>
      <c r="C70" s="346"/>
      <c r="D70" s="358"/>
      <c r="E70" s="378"/>
      <c r="F70" s="65" t="s">
        <v>1855</v>
      </c>
      <c r="G70" s="329" t="s">
        <v>1258</v>
      </c>
      <c r="H70" s="329" t="s">
        <v>1423</v>
      </c>
      <c r="I70" s="70" t="s">
        <v>1425</v>
      </c>
      <c r="J70" s="66" t="s">
        <v>404</v>
      </c>
      <c r="K70" s="66" t="s">
        <v>405</v>
      </c>
      <c r="L70" s="329" t="s">
        <v>1467</v>
      </c>
      <c r="M70" s="66"/>
      <c r="N70" s="255">
        <v>42957</v>
      </c>
      <c r="O70" s="255">
        <v>43009</v>
      </c>
      <c r="P70" s="287">
        <v>43738</v>
      </c>
      <c r="Q70" s="290">
        <v>189457.42</v>
      </c>
      <c r="R70" s="68">
        <v>0.7</v>
      </c>
      <c r="S70" s="67" t="s">
        <v>285</v>
      </c>
      <c r="T70" s="67">
        <v>132620.19</v>
      </c>
    </row>
    <row r="71" spans="2:20" s="1" customFormat="1" ht="90" customHeight="1" x14ac:dyDescent="0.25">
      <c r="B71" s="384"/>
      <c r="C71" s="346"/>
      <c r="D71" s="358"/>
      <c r="E71" s="378"/>
      <c r="F71" s="71" t="s">
        <v>1856</v>
      </c>
      <c r="G71" s="329" t="s">
        <v>1261</v>
      </c>
      <c r="H71" s="329" t="s">
        <v>287</v>
      </c>
      <c r="I71" s="65" t="s">
        <v>288</v>
      </c>
      <c r="J71" s="66" t="s">
        <v>404</v>
      </c>
      <c r="K71" s="66" t="s">
        <v>405</v>
      </c>
      <c r="L71" s="329" t="s">
        <v>287</v>
      </c>
      <c r="M71" s="69" t="s">
        <v>1458</v>
      </c>
      <c r="N71" s="255">
        <v>42426</v>
      </c>
      <c r="O71" s="255">
        <v>42370</v>
      </c>
      <c r="P71" s="287">
        <v>43404</v>
      </c>
      <c r="Q71" s="290">
        <v>560306.02</v>
      </c>
      <c r="R71" s="68">
        <v>0.64233006099059942</v>
      </c>
      <c r="S71" s="67" t="s">
        <v>285</v>
      </c>
      <c r="T71" s="67">
        <v>416345.91</v>
      </c>
    </row>
    <row r="72" spans="2:20" s="1" customFormat="1" ht="90" customHeight="1" x14ac:dyDescent="0.25">
      <c r="B72" s="384"/>
      <c r="C72" s="346"/>
      <c r="D72" s="358"/>
      <c r="E72" s="378"/>
      <c r="F72" s="71" t="s">
        <v>1856</v>
      </c>
      <c r="G72" s="329" t="s">
        <v>1262</v>
      </c>
      <c r="H72" s="329" t="s">
        <v>240</v>
      </c>
      <c r="I72" s="65" t="s">
        <v>239</v>
      </c>
      <c r="J72" s="66" t="s">
        <v>404</v>
      </c>
      <c r="K72" s="66" t="s">
        <v>405</v>
      </c>
      <c r="L72" s="329" t="s">
        <v>240</v>
      </c>
      <c r="M72" s="69" t="s">
        <v>1459</v>
      </c>
      <c r="N72" s="255">
        <v>42305</v>
      </c>
      <c r="O72" s="255">
        <v>42278</v>
      </c>
      <c r="P72" s="287">
        <v>43465</v>
      </c>
      <c r="Q72" s="290">
        <v>577018.68999999994</v>
      </c>
      <c r="R72" s="68">
        <v>0.74332853932339704</v>
      </c>
      <c r="S72" s="67" t="s">
        <v>285</v>
      </c>
      <c r="T72" s="67">
        <v>428914.46</v>
      </c>
    </row>
    <row r="73" spans="2:20" s="1" customFormat="1" ht="90" customHeight="1" x14ac:dyDescent="0.25">
      <c r="B73" s="384"/>
      <c r="C73" s="346"/>
      <c r="D73" s="358"/>
      <c r="E73" s="378"/>
      <c r="F73" s="65" t="s">
        <v>1857</v>
      </c>
      <c r="G73" s="329" t="s">
        <v>1263</v>
      </c>
      <c r="H73" s="329" t="s">
        <v>254</v>
      </c>
      <c r="I73" s="65" t="s">
        <v>255</v>
      </c>
      <c r="J73" s="66" t="s">
        <v>404</v>
      </c>
      <c r="K73" s="66" t="s">
        <v>405</v>
      </c>
      <c r="L73" s="329" t="s">
        <v>254</v>
      </c>
      <c r="M73" s="66" t="s">
        <v>13</v>
      </c>
      <c r="N73" s="255">
        <v>42320</v>
      </c>
      <c r="O73" s="255">
        <v>42212</v>
      </c>
      <c r="P73" s="287">
        <v>42576</v>
      </c>
      <c r="Q73" s="290">
        <v>19999.73</v>
      </c>
      <c r="R73" s="68">
        <v>0.75</v>
      </c>
      <c r="S73" s="67" t="s">
        <v>285</v>
      </c>
      <c r="T73" s="67">
        <v>14999.8</v>
      </c>
    </row>
    <row r="74" spans="2:20" s="1" customFormat="1" ht="90" customHeight="1" x14ac:dyDescent="0.25">
      <c r="B74" s="384"/>
      <c r="C74" s="346"/>
      <c r="D74" s="358"/>
      <c r="E74" s="378"/>
      <c r="F74" s="65" t="s">
        <v>1857</v>
      </c>
      <c r="G74" s="329" t="s">
        <v>1264</v>
      </c>
      <c r="H74" s="329" t="s">
        <v>242</v>
      </c>
      <c r="I74" s="65" t="s">
        <v>241</v>
      </c>
      <c r="J74" s="66" t="s">
        <v>404</v>
      </c>
      <c r="K74" s="66" t="s">
        <v>405</v>
      </c>
      <c r="L74" s="329" t="s">
        <v>242</v>
      </c>
      <c r="M74" s="66" t="s">
        <v>13</v>
      </c>
      <c r="N74" s="255">
        <v>42305</v>
      </c>
      <c r="O74" s="255">
        <v>42328</v>
      </c>
      <c r="P74" s="287">
        <v>42693</v>
      </c>
      <c r="Q74" s="290">
        <v>20000</v>
      </c>
      <c r="R74" s="68">
        <v>0.75</v>
      </c>
      <c r="S74" s="67" t="s">
        <v>285</v>
      </c>
      <c r="T74" s="67">
        <v>15000</v>
      </c>
    </row>
    <row r="75" spans="2:20" s="1" customFormat="1" ht="90" customHeight="1" x14ac:dyDescent="0.25">
      <c r="B75" s="384"/>
      <c r="C75" s="346"/>
      <c r="D75" s="358"/>
      <c r="E75" s="378"/>
      <c r="F75" s="65" t="s">
        <v>1857</v>
      </c>
      <c r="G75" s="329" t="s">
        <v>1265</v>
      </c>
      <c r="H75" s="329" t="s">
        <v>238</v>
      </c>
      <c r="I75" s="65" t="s">
        <v>237</v>
      </c>
      <c r="J75" s="66" t="s">
        <v>404</v>
      </c>
      <c r="K75" s="66" t="s">
        <v>405</v>
      </c>
      <c r="L75" s="329" t="s">
        <v>238</v>
      </c>
      <c r="M75" s="66" t="s">
        <v>25</v>
      </c>
      <c r="N75" s="255">
        <v>42305</v>
      </c>
      <c r="O75" s="255">
        <v>42340</v>
      </c>
      <c r="P75" s="287">
        <v>42705</v>
      </c>
      <c r="Q75" s="290">
        <v>19550</v>
      </c>
      <c r="R75" s="68">
        <v>0.75</v>
      </c>
      <c r="S75" s="67" t="s">
        <v>285</v>
      </c>
      <c r="T75" s="67">
        <v>14662.5</v>
      </c>
    </row>
    <row r="76" spans="2:20" s="1" customFormat="1" ht="90" customHeight="1" x14ac:dyDescent="0.25">
      <c r="B76" s="384"/>
      <c r="C76" s="346"/>
      <c r="D76" s="358"/>
      <c r="E76" s="378"/>
      <c r="F76" s="65" t="s">
        <v>1857</v>
      </c>
      <c r="G76" s="329" t="s">
        <v>2579</v>
      </c>
      <c r="H76" s="329" t="s">
        <v>236</v>
      </c>
      <c r="I76" s="65" t="s">
        <v>235</v>
      </c>
      <c r="J76" s="66" t="s">
        <v>404</v>
      </c>
      <c r="K76" s="66" t="s">
        <v>405</v>
      </c>
      <c r="L76" s="329" t="s">
        <v>236</v>
      </c>
      <c r="M76" s="69" t="s">
        <v>18</v>
      </c>
      <c r="N76" s="255">
        <v>42305</v>
      </c>
      <c r="O76" s="255">
        <v>42354</v>
      </c>
      <c r="P76" s="287">
        <v>42726</v>
      </c>
      <c r="Q76" s="290">
        <v>19977.259999999998</v>
      </c>
      <c r="R76" s="68">
        <v>0.75000025028457362</v>
      </c>
      <c r="S76" s="67" t="s">
        <v>285</v>
      </c>
      <c r="T76" s="67">
        <v>14982.95</v>
      </c>
    </row>
    <row r="77" spans="2:20" s="1" customFormat="1" ht="90" customHeight="1" x14ac:dyDescent="0.25">
      <c r="B77" s="384"/>
      <c r="C77" s="346"/>
      <c r="D77" s="358"/>
      <c r="E77" s="378"/>
      <c r="F77" s="65" t="s">
        <v>1858</v>
      </c>
      <c r="G77" s="329" t="s">
        <v>1262</v>
      </c>
      <c r="H77" s="329" t="s">
        <v>391</v>
      </c>
      <c r="I77" s="65" t="s">
        <v>392</v>
      </c>
      <c r="J77" s="66" t="s">
        <v>404</v>
      </c>
      <c r="K77" s="66" t="s">
        <v>405</v>
      </c>
      <c r="L77" s="329" t="s">
        <v>391</v>
      </c>
      <c r="M77" s="66" t="s">
        <v>15</v>
      </c>
      <c r="N77" s="255">
        <v>42499</v>
      </c>
      <c r="O77" s="255">
        <v>42278</v>
      </c>
      <c r="P77" s="287">
        <v>43039</v>
      </c>
      <c r="Q77" s="290">
        <v>323949.14</v>
      </c>
      <c r="R77" s="68">
        <v>0.78015332900713974</v>
      </c>
      <c r="S77" s="67" t="s">
        <v>285</v>
      </c>
      <c r="T77" s="67">
        <v>252730</v>
      </c>
    </row>
    <row r="78" spans="2:20" s="1" customFormat="1" ht="79.2" x14ac:dyDescent="0.25">
      <c r="B78" s="384"/>
      <c r="C78" s="346"/>
      <c r="D78" s="358"/>
      <c r="E78" s="378"/>
      <c r="F78" s="65" t="s">
        <v>1857</v>
      </c>
      <c r="G78" s="329" t="s">
        <v>1266</v>
      </c>
      <c r="H78" s="329" t="s">
        <v>234</v>
      </c>
      <c r="I78" s="65" t="s">
        <v>233</v>
      </c>
      <c r="J78" s="66" t="s">
        <v>404</v>
      </c>
      <c r="K78" s="66" t="s">
        <v>405</v>
      </c>
      <c r="L78" s="329" t="s">
        <v>234</v>
      </c>
      <c r="M78" s="66" t="s">
        <v>13</v>
      </c>
      <c r="N78" s="255">
        <v>42305</v>
      </c>
      <c r="O78" s="255">
        <v>42340</v>
      </c>
      <c r="P78" s="287">
        <v>42705</v>
      </c>
      <c r="Q78" s="290">
        <v>19500</v>
      </c>
      <c r="R78" s="68">
        <v>0.75</v>
      </c>
      <c r="S78" s="67" t="s">
        <v>285</v>
      </c>
      <c r="T78" s="67">
        <v>14625</v>
      </c>
    </row>
    <row r="79" spans="2:20" s="1" customFormat="1" ht="109.5" customHeight="1" x14ac:dyDescent="0.25">
      <c r="B79" s="384"/>
      <c r="C79" s="346"/>
      <c r="D79" s="358"/>
      <c r="E79" s="378"/>
      <c r="F79" s="65" t="s">
        <v>1858</v>
      </c>
      <c r="G79" s="329" t="s">
        <v>2580</v>
      </c>
      <c r="H79" s="329" t="s">
        <v>393</v>
      </c>
      <c r="I79" s="65" t="s">
        <v>394</v>
      </c>
      <c r="J79" s="66" t="s">
        <v>404</v>
      </c>
      <c r="K79" s="66" t="s">
        <v>405</v>
      </c>
      <c r="L79" s="329" t="s">
        <v>393</v>
      </c>
      <c r="M79" s="66" t="s">
        <v>13</v>
      </c>
      <c r="N79" s="255">
        <v>42499</v>
      </c>
      <c r="O79" s="255">
        <v>42460</v>
      </c>
      <c r="P79" s="287">
        <v>43373</v>
      </c>
      <c r="Q79" s="290">
        <v>615018.42000000004</v>
      </c>
      <c r="R79" s="68">
        <v>0.77574583863683289</v>
      </c>
      <c r="S79" s="67" t="s">
        <v>285</v>
      </c>
      <c r="T79" s="67">
        <v>477097.98</v>
      </c>
    </row>
    <row r="80" spans="2:20" s="1" customFormat="1" ht="90" customHeight="1" x14ac:dyDescent="0.25">
      <c r="B80" s="384"/>
      <c r="C80" s="346"/>
      <c r="D80" s="358"/>
      <c r="E80" s="378"/>
      <c r="F80" s="65" t="s">
        <v>1858</v>
      </c>
      <c r="G80" s="329" t="s">
        <v>2581</v>
      </c>
      <c r="H80" s="329" t="s">
        <v>434</v>
      </c>
      <c r="I80" s="65" t="s">
        <v>435</v>
      </c>
      <c r="J80" s="66" t="s">
        <v>404</v>
      </c>
      <c r="K80" s="66" t="s">
        <v>405</v>
      </c>
      <c r="L80" s="329" t="s">
        <v>434</v>
      </c>
      <c r="M80" s="66" t="s">
        <v>4</v>
      </c>
      <c r="N80" s="255">
        <v>42514</v>
      </c>
      <c r="O80" s="255">
        <v>42461</v>
      </c>
      <c r="P80" s="287">
        <v>43282</v>
      </c>
      <c r="Q80" s="290">
        <v>361282.38</v>
      </c>
      <c r="R80" s="68">
        <v>0.81610592246430613</v>
      </c>
      <c r="S80" s="67" t="s">
        <v>285</v>
      </c>
      <c r="T80" s="67">
        <v>294844.69</v>
      </c>
    </row>
    <row r="81" spans="2:20" s="1" customFormat="1" ht="90" customHeight="1" x14ac:dyDescent="0.25">
      <c r="B81" s="384"/>
      <c r="C81" s="346"/>
      <c r="D81" s="358"/>
      <c r="E81" s="378"/>
      <c r="F81" s="65" t="s">
        <v>1857</v>
      </c>
      <c r="G81" s="329" t="s">
        <v>2582</v>
      </c>
      <c r="H81" s="329" t="s">
        <v>232</v>
      </c>
      <c r="I81" s="65" t="s">
        <v>231</v>
      </c>
      <c r="J81" s="66" t="s">
        <v>404</v>
      </c>
      <c r="K81" s="66" t="s">
        <v>405</v>
      </c>
      <c r="L81" s="329" t="s">
        <v>232</v>
      </c>
      <c r="M81" s="66" t="s">
        <v>13</v>
      </c>
      <c r="N81" s="255">
        <v>42305</v>
      </c>
      <c r="O81" s="255">
        <v>42319</v>
      </c>
      <c r="P81" s="287">
        <v>42684</v>
      </c>
      <c r="Q81" s="290">
        <v>20000</v>
      </c>
      <c r="R81" s="68">
        <v>0.75</v>
      </c>
      <c r="S81" s="67" t="s">
        <v>285</v>
      </c>
      <c r="T81" s="67">
        <v>15000</v>
      </c>
    </row>
    <row r="82" spans="2:20" s="1" customFormat="1" ht="90" customHeight="1" x14ac:dyDescent="0.25">
      <c r="B82" s="384"/>
      <c r="C82" s="346"/>
      <c r="D82" s="358"/>
      <c r="E82" s="378"/>
      <c r="F82" s="65" t="s">
        <v>1857</v>
      </c>
      <c r="G82" s="329" t="s">
        <v>2583</v>
      </c>
      <c r="H82" s="329" t="s">
        <v>230</v>
      </c>
      <c r="I82" s="65" t="s">
        <v>229</v>
      </c>
      <c r="J82" s="66" t="s">
        <v>404</v>
      </c>
      <c r="K82" s="66" t="s">
        <v>405</v>
      </c>
      <c r="L82" s="329" t="s">
        <v>230</v>
      </c>
      <c r="M82" s="66" t="s">
        <v>1</v>
      </c>
      <c r="N82" s="255">
        <v>42305</v>
      </c>
      <c r="O82" s="255">
        <v>42350</v>
      </c>
      <c r="P82" s="287">
        <v>42715</v>
      </c>
      <c r="Q82" s="290">
        <v>19207.43</v>
      </c>
      <c r="R82" s="68">
        <v>0.74999986984203504</v>
      </c>
      <c r="S82" s="67" t="s">
        <v>285</v>
      </c>
      <c r="T82" s="67">
        <v>14405.57</v>
      </c>
    </row>
    <row r="83" spans="2:20" s="1" customFormat="1" ht="90" customHeight="1" x14ac:dyDescent="0.25">
      <c r="B83" s="384"/>
      <c r="C83" s="346"/>
      <c r="D83" s="358"/>
      <c r="E83" s="378"/>
      <c r="F83" s="65" t="s">
        <v>1857</v>
      </c>
      <c r="G83" s="329" t="s">
        <v>1267</v>
      </c>
      <c r="H83" s="329" t="s">
        <v>262</v>
      </c>
      <c r="I83" s="65" t="s">
        <v>263</v>
      </c>
      <c r="J83" s="66" t="s">
        <v>404</v>
      </c>
      <c r="K83" s="66" t="s">
        <v>405</v>
      </c>
      <c r="L83" s="329" t="s">
        <v>262</v>
      </c>
      <c r="M83" s="66" t="s">
        <v>36</v>
      </c>
      <c r="N83" s="255">
        <v>42373</v>
      </c>
      <c r="O83" s="255">
        <v>42396</v>
      </c>
      <c r="P83" s="287">
        <v>42761</v>
      </c>
      <c r="Q83" s="290">
        <v>20000</v>
      </c>
      <c r="R83" s="68">
        <v>0.75</v>
      </c>
      <c r="S83" s="67" t="s">
        <v>285</v>
      </c>
      <c r="T83" s="67">
        <v>15000</v>
      </c>
    </row>
    <row r="84" spans="2:20" s="1" customFormat="1" ht="107.25" customHeight="1" x14ac:dyDescent="0.25">
      <c r="B84" s="384"/>
      <c r="C84" s="346"/>
      <c r="D84" s="358"/>
      <c r="E84" s="378"/>
      <c r="F84" s="65" t="s">
        <v>1857</v>
      </c>
      <c r="G84" s="329" t="s">
        <v>2584</v>
      </c>
      <c r="H84" s="329" t="s">
        <v>264</v>
      </c>
      <c r="I84" s="65" t="s">
        <v>265</v>
      </c>
      <c r="J84" s="66" t="s">
        <v>404</v>
      </c>
      <c r="K84" s="66" t="s">
        <v>405</v>
      </c>
      <c r="L84" s="329" t="s">
        <v>264</v>
      </c>
      <c r="M84" s="66" t="s">
        <v>7</v>
      </c>
      <c r="N84" s="255">
        <v>42373</v>
      </c>
      <c r="O84" s="255">
        <v>42382</v>
      </c>
      <c r="P84" s="287">
        <v>42747</v>
      </c>
      <c r="Q84" s="290">
        <v>20000</v>
      </c>
      <c r="R84" s="68">
        <v>0.75</v>
      </c>
      <c r="S84" s="67" t="s">
        <v>285</v>
      </c>
      <c r="T84" s="67">
        <v>15000</v>
      </c>
    </row>
    <row r="85" spans="2:20" s="1" customFormat="1" ht="90" customHeight="1" x14ac:dyDescent="0.25">
      <c r="B85" s="384"/>
      <c r="C85" s="346"/>
      <c r="D85" s="358"/>
      <c r="E85" s="378"/>
      <c r="F85" s="65" t="s">
        <v>1857</v>
      </c>
      <c r="G85" s="329" t="s">
        <v>2585</v>
      </c>
      <c r="H85" s="329" t="s">
        <v>266</v>
      </c>
      <c r="I85" s="65" t="s">
        <v>267</v>
      </c>
      <c r="J85" s="66" t="s">
        <v>404</v>
      </c>
      <c r="K85" s="66" t="s">
        <v>405</v>
      </c>
      <c r="L85" s="329" t="s">
        <v>266</v>
      </c>
      <c r="M85" s="69" t="s">
        <v>73</v>
      </c>
      <c r="N85" s="255">
        <v>42373</v>
      </c>
      <c r="O85" s="255">
        <v>42381</v>
      </c>
      <c r="P85" s="287">
        <v>42746</v>
      </c>
      <c r="Q85" s="290">
        <v>19800</v>
      </c>
      <c r="R85" s="68">
        <v>0.75</v>
      </c>
      <c r="S85" s="67" t="s">
        <v>285</v>
      </c>
      <c r="T85" s="67">
        <v>14850</v>
      </c>
    </row>
    <row r="86" spans="2:20" s="1" customFormat="1" ht="90" customHeight="1" x14ac:dyDescent="0.25">
      <c r="B86" s="384"/>
      <c r="C86" s="346"/>
      <c r="D86" s="358"/>
      <c r="E86" s="378"/>
      <c r="F86" s="65" t="s">
        <v>1857</v>
      </c>
      <c r="G86" s="329" t="s">
        <v>1268</v>
      </c>
      <c r="H86" s="329" t="s">
        <v>268</v>
      </c>
      <c r="I86" s="65" t="s">
        <v>269</v>
      </c>
      <c r="J86" s="66" t="s">
        <v>404</v>
      </c>
      <c r="K86" s="66" t="s">
        <v>405</v>
      </c>
      <c r="L86" s="329" t="s">
        <v>268</v>
      </c>
      <c r="M86" s="66" t="s">
        <v>25</v>
      </c>
      <c r="N86" s="255">
        <v>42373</v>
      </c>
      <c r="O86" s="255">
        <v>42404</v>
      </c>
      <c r="P86" s="287">
        <v>42825</v>
      </c>
      <c r="Q86" s="290">
        <v>19934.38</v>
      </c>
      <c r="R86" s="68">
        <v>0.75000025082295008</v>
      </c>
      <c r="S86" s="67" t="s">
        <v>285</v>
      </c>
      <c r="T86" s="67">
        <v>14950.79</v>
      </c>
    </row>
    <row r="87" spans="2:20" s="1" customFormat="1" ht="90" customHeight="1" x14ac:dyDescent="0.25">
      <c r="B87" s="384"/>
      <c r="C87" s="346"/>
      <c r="D87" s="358"/>
      <c r="E87" s="378"/>
      <c r="F87" s="65" t="s">
        <v>1857</v>
      </c>
      <c r="G87" s="329" t="s">
        <v>1269</v>
      </c>
      <c r="H87" s="329" t="s">
        <v>389</v>
      </c>
      <c r="I87" s="65" t="s">
        <v>390</v>
      </c>
      <c r="J87" s="66" t="s">
        <v>404</v>
      </c>
      <c r="K87" s="66" t="s">
        <v>405</v>
      </c>
      <c r="L87" s="329" t="s">
        <v>389</v>
      </c>
      <c r="M87" s="66" t="s">
        <v>15</v>
      </c>
      <c r="N87" s="255">
        <v>42472</v>
      </c>
      <c r="O87" s="255">
        <v>42509</v>
      </c>
      <c r="P87" s="287">
        <v>42873</v>
      </c>
      <c r="Q87" s="290">
        <v>20000</v>
      </c>
      <c r="R87" s="68">
        <v>0.75</v>
      </c>
      <c r="S87" s="67" t="s">
        <v>285</v>
      </c>
      <c r="T87" s="67">
        <v>15000</v>
      </c>
    </row>
    <row r="88" spans="2:20" s="1" customFormat="1" ht="90" customHeight="1" x14ac:dyDescent="0.25">
      <c r="B88" s="384"/>
      <c r="C88" s="346"/>
      <c r="D88" s="358"/>
      <c r="E88" s="378"/>
      <c r="F88" s="65" t="s">
        <v>1857</v>
      </c>
      <c r="G88" s="329" t="s">
        <v>1270</v>
      </c>
      <c r="H88" s="329" t="s">
        <v>291</v>
      </c>
      <c r="I88" s="65" t="s">
        <v>292</v>
      </c>
      <c r="J88" s="66" t="s">
        <v>404</v>
      </c>
      <c r="K88" s="66" t="s">
        <v>405</v>
      </c>
      <c r="L88" s="329" t="s">
        <v>291</v>
      </c>
      <c r="M88" s="66" t="s">
        <v>13</v>
      </c>
      <c r="N88" s="255">
        <v>42433</v>
      </c>
      <c r="O88" s="255">
        <v>42469</v>
      </c>
      <c r="P88" s="287">
        <v>42833</v>
      </c>
      <c r="Q88" s="290">
        <v>20000</v>
      </c>
      <c r="R88" s="68">
        <v>0.75</v>
      </c>
      <c r="S88" s="67" t="s">
        <v>285</v>
      </c>
      <c r="T88" s="67">
        <v>15000</v>
      </c>
    </row>
    <row r="89" spans="2:20" s="1" customFormat="1" ht="90" customHeight="1" x14ac:dyDescent="0.25">
      <c r="B89" s="384"/>
      <c r="C89" s="346"/>
      <c r="D89" s="358"/>
      <c r="E89" s="378"/>
      <c r="F89" s="65" t="s">
        <v>1857</v>
      </c>
      <c r="G89" s="329" t="s">
        <v>1271</v>
      </c>
      <c r="H89" s="329" t="s">
        <v>289</v>
      </c>
      <c r="I89" s="65" t="s">
        <v>290</v>
      </c>
      <c r="J89" s="66" t="s">
        <v>404</v>
      </c>
      <c r="K89" s="66" t="s">
        <v>405</v>
      </c>
      <c r="L89" s="329" t="s">
        <v>289</v>
      </c>
      <c r="M89" s="66" t="s">
        <v>10</v>
      </c>
      <c r="N89" s="255">
        <v>42433</v>
      </c>
      <c r="O89" s="255">
        <v>42451</v>
      </c>
      <c r="P89" s="287">
        <v>42815</v>
      </c>
      <c r="Q89" s="290">
        <v>15000</v>
      </c>
      <c r="R89" s="68">
        <v>0.75</v>
      </c>
      <c r="S89" s="67" t="s">
        <v>285</v>
      </c>
      <c r="T89" s="67">
        <v>11250</v>
      </c>
    </row>
    <row r="90" spans="2:20" s="1" customFormat="1" ht="117.75" customHeight="1" x14ac:dyDescent="0.25">
      <c r="B90" s="384"/>
      <c r="C90" s="346"/>
      <c r="D90" s="358"/>
      <c r="E90" s="378"/>
      <c r="F90" s="65" t="s">
        <v>1857</v>
      </c>
      <c r="G90" s="329" t="s">
        <v>2586</v>
      </c>
      <c r="H90" s="329" t="s">
        <v>428</v>
      </c>
      <c r="I90" s="65" t="s">
        <v>429</v>
      </c>
      <c r="J90" s="66" t="s">
        <v>404</v>
      </c>
      <c r="K90" s="66" t="s">
        <v>405</v>
      </c>
      <c r="L90" s="329" t="s">
        <v>428</v>
      </c>
      <c r="M90" s="66" t="s">
        <v>13</v>
      </c>
      <c r="N90" s="255">
        <v>42520</v>
      </c>
      <c r="O90" s="255">
        <v>42551</v>
      </c>
      <c r="P90" s="287">
        <v>42915</v>
      </c>
      <c r="Q90" s="290">
        <v>20000</v>
      </c>
      <c r="R90" s="68">
        <v>0.75</v>
      </c>
      <c r="S90" s="67" t="s">
        <v>285</v>
      </c>
      <c r="T90" s="67">
        <v>15000</v>
      </c>
    </row>
    <row r="91" spans="2:20" s="1" customFormat="1" ht="90" customHeight="1" x14ac:dyDescent="0.25">
      <c r="B91" s="384"/>
      <c r="C91" s="346"/>
      <c r="D91" s="358"/>
      <c r="E91" s="378"/>
      <c r="F91" s="65" t="s">
        <v>1859</v>
      </c>
      <c r="G91" s="329" t="s">
        <v>1272</v>
      </c>
      <c r="H91" s="329" t="s">
        <v>944</v>
      </c>
      <c r="I91" s="65" t="s">
        <v>945</v>
      </c>
      <c r="J91" s="66" t="s">
        <v>404</v>
      </c>
      <c r="K91" s="66" t="s">
        <v>405</v>
      </c>
      <c r="L91" s="329" t="s">
        <v>944</v>
      </c>
      <c r="M91" s="66" t="s">
        <v>13</v>
      </c>
      <c r="N91" s="255">
        <v>42775</v>
      </c>
      <c r="O91" s="255">
        <v>42445</v>
      </c>
      <c r="P91" s="287">
        <v>43465</v>
      </c>
      <c r="Q91" s="290">
        <v>186263.61</v>
      </c>
      <c r="R91" s="68">
        <v>0.4</v>
      </c>
      <c r="S91" s="67" t="s">
        <v>285</v>
      </c>
      <c r="T91" s="67">
        <v>115483.44</v>
      </c>
    </row>
    <row r="92" spans="2:20" s="1" customFormat="1" ht="90" customHeight="1" x14ac:dyDescent="0.25">
      <c r="B92" s="384"/>
      <c r="C92" s="346"/>
      <c r="D92" s="358"/>
      <c r="E92" s="378"/>
      <c r="F92" s="65" t="s">
        <v>1859</v>
      </c>
      <c r="G92" s="329" t="s">
        <v>1273</v>
      </c>
      <c r="H92" s="329" t="s">
        <v>633</v>
      </c>
      <c r="I92" s="65" t="s">
        <v>634</v>
      </c>
      <c r="J92" s="66" t="s">
        <v>404</v>
      </c>
      <c r="K92" s="66" t="s">
        <v>405</v>
      </c>
      <c r="L92" s="329" t="s">
        <v>633</v>
      </c>
      <c r="M92" s="66" t="s">
        <v>13</v>
      </c>
      <c r="N92" s="255">
        <v>42621</v>
      </c>
      <c r="O92" s="255">
        <v>42644</v>
      </c>
      <c r="P92" s="287">
        <v>43738</v>
      </c>
      <c r="Q92" s="290">
        <v>648260.13</v>
      </c>
      <c r="R92" s="68">
        <v>0.62</v>
      </c>
      <c r="S92" s="67" t="s">
        <v>285</v>
      </c>
      <c r="T92" s="67">
        <v>400519.75</v>
      </c>
    </row>
    <row r="93" spans="2:20" s="1" customFormat="1" ht="112.5" customHeight="1" x14ac:dyDescent="0.25">
      <c r="B93" s="384"/>
      <c r="C93" s="346"/>
      <c r="D93" s="358"/>
      <c r="E93" s="378"/>
      <c r="F93" s="65" t="s">
        <v>1859</v>
      </c>
      <c r="G93" s="329" t="s">
        <v>1274</v>
      </c>
      <c r="H93" s="329" t="s">
        <v>641</v>
      </c>
      <c r="I93" s="65" t="s">
        <v>642</v>
      </c>
      <c r="J93" s="66" t="s">
        <v>404</v>
      </c>
      <c r="K93" s="66" t="s">
        <v>405</v>
      </c>
      <c r="L93" s="329" t="s">
        <v>641</v>
      </c>
      <c r="M93" s="66" t="s">
        <v>15</v>
      </c>
      <c r="N93" s="255">
        <v>42636</v>
      </c>
      <c r="O93" s="255">
        <v>42675</v>
      </c>
      <c r="P93" s="287">
        <v>43769</v>
      </c>
      <c r="Q93" s="290">
        <v>37709.54</v>
      </c>
      <c r="R93" s="68">
        <v>0.62</v>
      </c>
      <c r="S93" s="67" t="s">
        <v>285</v>
      </c>
      <c r="T93" s="67">
        <v>23379.91</v>
      </c>
    </row>
    <row r="94" spans="2:20" s="1" customFormat="1" ht="47.25" customHeight="1" x14ac:dyDescent="0.25">
      <c r="B94" s="384"/>
      <c r="C94" s="346"/>
      <c r="D94" s="358"/>
      <c r="E94" s="378"/>
      <c r="F94" s="65" t="s">
        <v>1859</v>
      </c>
      <c r="G94" s="329" t="s">
        <v>2587</v>
      </c>
      <c r="H94" s="329" t="s">
        <v>643</v>
      </c>
      <c r="I94" s="65" t="s">
        <v>644</v>
      </c>
      <c r="J94" s="66" t="s">
        <v>404</v>
      </c>
      <c r="K94" s="66" t="s">
        <v>405</v>
      </c>
      <c r="L94" s="329" t="s">
        <v>643</v>
      </c>
      <c r="M94" s="69" t="s">
        <v>1457</v>
      </c>
      <c r="N94" s="255">
        <v>42627</v>
      </c>
      <c r="O94" s="255">
        <v>42644</v>
      </c>
      <c r="P94" s="287">
        <v>43465</v>
      </c>
      <c r="Q94" s="290">
        <v>123820.64</v>
      </c>
      <c r="R94" s="68">
        <v>0.61</v>
      </c>
      <c r="S94" s="67" t="s">
        <v>285</v>
      </c>
      <c r="T94" s="67">
        <v>75947.61</v>
      </c>
    </row>
    <row r="95" spans="2:20" s="1" customFormat="1" ht="105" customHeight="1" x14ac:dyDescent="0.25">
      <c r="B95" s="384"/>
      <c r="C95" s="346"/>
      <c r="D95" s="358"/>
      <c r="E95" s="378"/>
      <c r="F95" s="65" t="s">
        <v>1859</v>
      </c>
      <c r="G95" s="329" t="s">
        <v>1262</v>
      </c>
      <c r="H95" s="329" t="s">
        <v>635</v>
      </c>
      <c r="I95" s="65" t="s">
        <v>636</v>
      </c>
      <c r="J95" s="66" t="s">
        <v>404</v>
      </c>
      <c r="K95" s="66" t="s">
        <v>405</v>
      </c>
      <c r="L95" s="329" t="s">
        <v>635</v>
      </c>
      <c r="M95" s="66" t="s">
        <v>15</v>
      </c>
      <c r="N95" s="255">
        <v>42627</v>
      </c>
      <c r="O95" s="255">
        <v>42461</v>
      </c>
      <c r="P95" s="287">
        <v>43555</v>
      </c>
      <c r="Q95" s="290">
        <v>523666.48</v>
      </c>
      <c r="R95" s="68">
        <v>0.61</v>
      </c>
      <c r="S95" s="67" t="s">
        <v>285</v>
      </c>
      <c r="T95" s="67">
        <v>319527.17</v>
      </c>
    </row>
    <row r="96" spans="2:20" s="1" customFormat="1" ht="119.25" customHeight="1" x14ac:dyDescent="0.25">
      <c r="B96" s="384"/>
      <c r="C96" s="346"/>
      <c r="D96" s="358"/>
      <c r="E96" s="378"/>
      <c r="F96" s="65" t="s">
        <v>1859</v>
      </c>
      <c r="G96" s="329" t="s">
        <v>1262</v>
      </c>
      <c r="H96" s="329" t="s">
        <v>637</v>
      </c>
      <c r="I96" s="65" t="s">
        <v>638</v>
      </c>
      <c r="J96" s="66" t="s">
        <v>404</v>
      </c>
      <c r="K96" s="66" t="s">
        <v>405</v>
      </c>
      <c r="L96" s="329" t="s">
        <v>637</v>
      </c>
      <c r="M96" s="66" t="s">
        <v>1456</v>
      </c>
      <c r="N96" s="255">
        <v>42627</v>
      </c>
      <c r="O96" s="255">
        <v>42461</v>
      </c>
      <c r="P96" s="287">
        <v>43555</v>
      </c>
      <c r="Q96" s="290">
        <v>539728.71</v>
      </c>
      <c r="R96" s="68">
        <v>0.7</v>
      </c>
      <c r="S96" s="67" t="s">
        <v>285</v>
      </c>
      <c r="T96" s="67">
        <v>331033.73</v>
      </c>
    </row>
    <row r="97" spans="2:20" s="1" customFormat="1" ht="131.25" customHeight="1" x14ac:dyDescent="0.25">
      <c r="B97" s="384"/>
      <c r="C97" s="346"/>
      <c r="D97" s="358"/>
      <c r="E97" s="378"/>
      <c r="F97" s="65" t="s">
        <v>1859</v>
      </c>
      <c r="G97" s="329" t="s">
        <v>1275</v>
      </c>
      <c r="H97" s="329" t="s">
        <v>639</v>
      </c>
      <c r="I97" s="65" t="s">
        <v>640</v>
      </c>
      <c r="J97" s="66" t="s">
        <v>404</v>
      </c>
      <c r="K97" s="66" t="s">
        <v>405</v>
      </c>
      <c r="L97" s="329" t="s">
        <v>639</v>
      </c>
      <c r="M97" s="66" t="s">
        <v>13</v>
      </c>
      <c r="N97" s="255">
        <v>42627</v>
      </c>
      <c r="O97" s="255">
        <v>42660</v>
      </c>
      <c r="P97" s="287">
        <v>43754</v>
      </c>
      <c r="Q97" s="290">
        <v>272098.62</v>
      </c>
      <c r="R97" s="68">
        <v>0.62</v>
      </c>
      <c r="S97" s="67" t="s">
        <v>285</v>
      </c>
      <c r="T97" s="67">
        <v>168701.14</v>
      </c>
    </row>
    <row r="98" spans="2:20" s="1" customFormat="1" ht="90" customHeight="1" x14ac:dyDescent="0.25">
      <c r="B98" s="384"/>
      <c r="C98" s="346"/>
      <c r="D98" s="358"/>
      <c r="E98" s="378"/>
      <c r="F98" s="65" t="s">
        <v>1857</v>
      </c>
      <c r="G98" s="329" t="s">
        <v>1276</v>
      </c>
      <c r="H98" s="329" t="s">
        <v>424</v>
      </c>
      <c r="I98" s="65" t="s">
        <v>425</v>
      </c>
      <c r="J98" s="66" t="s">
        <v>404</v>
      </c>
      <c r="K98" s="66" t="s">
        <v>405</v>
      </c>
      <c r="L98" s="329" t="s">
        <v>424</v>
      </c>
      <c r="M98" s="66" t="s">
        <v>7</v>
      </c>
      <c r="N98" s="255">
        <v>42520</v>
      </c>
      <c r="O98" s="255">
        <v>42559</v>
      </c>
      <c r="P98" s="287">
        <v>42923</v>
      </c>
      <c r="Q98" s="290">
        <v>20000</v>
      </c>
      <c r="R98" s="68">
        <v>0.75</v>
      </c>
      <c r="S98" s="67" t="s">
        <v>285</v>
      </c>
      <c r="T98" s="67">
        <v>15000</v>
      </c>
    </row>
    <row r="99" spans="2:20" s="1" customFormat="1" ht="115.5" customHeight="1" x14ac:dyDescent="0.25">
      <c r="B99" s="384"/>
      <c r="C99" s="346"/>
      <c r="D99" s="358"/>
      <c r="E99" s="378"/>
      <c r="F99" s="65" t="s">
        <v>1857</v>
      </c>
      <c r="G99" s="329" t="s">
        <v>2588</v>
      </c>
      <c r="H99" s="329" t="s">
        <v>430</v>
      </c>
      <c r="I99" s="65" t="s">
        <v>431</v>
      </c>
      <c r="J99" s="66" t="s">
        <v>404</v>
      </c>
      <c r="K99" s="66" t="s">
        <v>405</v>
      </c>
      <c r="L99" s="329" t="s">
        <v>430</v>
      </c>
      <c r="M99" s="66" t="s">
        <v>7</v>
      </c>
      <c r="N99" s="255">
        <v>42520</v>
      </c>
      <c r="O99" s="255">
        <v>42523</v>
      </c>
      <c r="P99" s="287">
        <v>42887</v>
      </c>
      <c r="Q99" s="290">
        <v>20000</v>
      </c>
      <c r="R99" s="68">
        <v>0.75</v>
      </c>
      <c r="S99" s="67" t="s">
        <v>285</v>
      </c>
      <c r="T99" s="67">
        <v>15000</v>
      </c>
    </row>
    <row r="100" spans="2:20" s="1" customFormat="1" ht="127.5" customHeight="1" x14ac:dyDescent="0.25">
      <c r="B100" s="384"/>
      <c r="C100" s="346"/>
      <c r="D100" s="358"/>
      <c r="E100" s="378"/>
      <c r="F100" s="65" t="s">
        <v>1857</v>
      </c>
      <c r="G100" s="329" t="s">
        <v>2589</v>
      </c>
      <c r="H100" s="329" t="s">
        <v>432</v>
      </c>
      <c r="I100" s="65" t="s">
        <v>433</v>
      </c>
      <c r="J100" s="66" t="s">
        <v>404</v>
      </c>
      <c r="K100" s="66" t="s">
        <v>405</v>
      </c>
      <c r="L100" s="329" t="s">
        <v>432</v>
      </c>
      <c r="M100" s="66" t="s">
        <v>25</v>
      </c>
      <c r="N100" s="255">
        <v>42520</v>
      </c>
      <c r="O100" s="255">
        <v>42549</v>
      </c>
      <c r="P100" s="287">
        <v>42913</v>
      </c>
      <c r="Q100" s="290">
        <v>20000</v>
      </c>
      <c r="R100" s="68">
        <v>0.75</v>
      </c>
      <c r="S100" s="67" t="s">
        <v>285</v>
      </c>
      <c r="T100" s="67">
        <v>15000</v>
      </c>
    </row>
    <row r="101" spans="2:20" s="1" customFormat="1" ht="90" customHeight="1" x14ac:dyDescent="0.25">
      <c r="B101" s="384"/>
      <c r="C101" s="346"/>
      <c r="D101" s="358"/>
      <c r="E101" s="378"/>
      <c r="F101" s="65" t="s">
        <v>1857</v>
      </c>
      <c r="G101" s="329" t="s">
        <v>1277</v>
      </c>
      <c r="H101" s="329" t="s">
        <v>426</v>
      </c>
      <c r="I101" s="65" t="s">
        <v>427</v>
      </c>
      <c r="J101" s="66" t="s">
        <v>404</v>
      </c>
      <c r="K101" s="66" t="s">
        <v>405</v>
      </c>
      <c r="L101" s="329" t="s">
        <v>426</v>
      </c>
      <c r="M101" s="66" t="s">
        <v>13</v>
      </c>
      <c r="N101" s="255">
        <v>42520</v>
      </c>
      <c r="O101" s="255">
        <v>42558</v>
      </c>
      <c r="P101" s="287">
        <v>42922</v>
      </c>
      <c r="Q101" s="290">
        <v>20000</v>
      </c>
      <c r="R101" s="68">
        <v>0.75</v>
      </c>
      <c r="S101" s="67" t="s">
        <v>285</v>
      </c>
      <c r="T101" s="67">
        <v>15000</v>
      </c>
    </row>
    <row r="102" spans="2:20" s="1" customFormat="1" ht="90" customHeight="1" x14ac:dyDescent="0.25">
      <c r="B102" s="384"/>
      <c r="C102" s="346"/>
      <c r="D102" s="358"/>
      <c r="E102" s="378"/>
      <c r="F102" s="71" t="s">
        <v>1860</v>
      </c>
      <c r="G102" s="329" t="s">
        <v>1278</v>
      </c>
      <c r="H102" s="329" t="s">
        <v>841</v>
      </c>
      <c r="I102" s="65" t="s">
        <v>839</v>
      </c>
      <c r="J102" s="66" t="s">
        <v>404</v>
      </c>
      <c r="K102" s="66" t="s">
        <v>405</v>
      </c>
      <c r="L102" s="329" t="s">
        <v>841</v>
      </c>
      <c r="M102" s="69" t="s">
        <v>13</v>
      </c>
      <c r="N102" s="255">
        <v>42711</v>
      </c>
      <c r="O102" s="255">
        <v>42753</v>
      </c>
      <c r="P102" s="287">
        <v>43117</v>
      </c>
      <c r="Q102" s="290">
        <v>20000</v>
      </c>
      <c r="R102" s="68">
        <v>0.75</v>
      </c>
      <c r="S102" s="67" t="s">
        <v>285</v>
      </c>
      <c r="T102" s="67">
        <v>15000</v>
      </c>
    </row>
    <row r="103" spans="2:20" s="1" customFormat="1" ht="130.5" customHeight="1" x14ac:dyDescent="0.25">
      <c r="B103" s="384"/>
      <c r="C103" s="346"/>
      <c r="D103" s="358"/>
      <c r="E103" s="378"/>
      <c r="F103" s="71" t="s">
        <v>1860</v>
      </c>
      <c r="G103" s="329" t="s">
        <v>2590</v>
      </c>
      <c r="H103" s="329" t="s">
        <v>842</v>
      </c>
      <c r="I103" s="65" t="s">
        <v>840</v>
      </c>
      <c r="J103" s="66" t="s">
        <v>404</v>
      </c>
      <c r="K103" s="66" t="s">
        <v>405</v>
      </c>
      <c r="L103" s="329" t="s">
        <v>842</v>
      </c>
      <c r="M103" s="69" t="s">
        <v>10</v>
      </c>
      <c r="N103" s="255">
        <v>42711</v>
      </c>
      <c r="O103" s="255">
        <v>42739</v>
      </c>
      <c r="P103" s="287">
        <v>43103</v>
      </c>
      <c r="Q103" s="290">
        <v>20000</v>
      </c>
      <c r="R103" s="68">
        <v>0.75</v>
      </c>
      <c r="S103" s="67" t="s">
        <v>285</v>
      </c>
      <c r="T103" s="67">
        <v>15000</v>
      </c>
    </row>
    <row r="104" spans="2:20" s="1" customFormat="1" ht="130.5" customHeight="1" x14ac:dyDescent="0.25">
      <c r="B104" s="384"/>
      <c r="C104" s="346"/>
      <c r="D104" s="358"/>
      <c r="E104" s="378"/>
      <c r="F104" s="72" t="s">
        <v>1573</v>
      </c>
      <c r="G104" s="329" t="s">
        <v>2422</v>
      </c>
      <c r="H104" s="329" t="s">
        <v>1574</v>
      </c>
      <c r="I104" s="73" t="s">
        <v>1572</v>
      </c>
      <c r="J104" s="74" t="s">
        <v>404</v>
      </c>
      <c r="K104" s="74" t="s">
        <v>405</v>
      </c>
      <c r="L104" s="75"/>
      <c r="M104" s="76" t="s">
        <v>2323</v>
      </c>
      <c r="N104" s="255">
        <v>43046</v>
      </c>
      <c r="O104" s="255">
        <v>43073</v>
      </c>
      <c r="P104" s="287">
        <v>44168</v>
      </c>
      <c r="Q104" s="299">
        <v>375491.16</v>
      </c>
      <c r="R104" s="68">
        <v>0.62</v>
      </c>
      <c r="S104" s="67" t="s">
        <v>285</v>
      </c>
      <c r="T104" s="67">
        <v>232804.52</v>
      </c>
    </row>
    <row r="105" spans="2:20" s="1" customFormat="1" ht="149.25" customHeight="1" x14ac:dyDescent="0.25">
      <c r="B105" s="384"/>
      <c r="C105" s="346"/>
      <c r="D105" s="358"/>
      <c r="E105" s="378"/>
      <c r="F105" s="72" t="s">
        <v>1573</v>
      </c>
      <c r="G105" s="329" t="s">
        <v>2591</v>
      </c>
      <c r="H105" s="329" t="s">
        <v>1426</v>
      </c>
      <c r="I105" s="65" t="s">
        <v>1427</v>
      </c>
      <c r="J105" s="66" t="s">
        <v>404</v>
      </c>
      <c r="K105" s="66" t="s">
        <v>405</v>
      </c>
      <c r="L105" s="329" t="s">
        <v>1426</v>
      </c>
      <c r="M105" s="69" t="s">
        <v>2322</v>
      </c>
      <c r="N105" s="255">
        <v>42964</v>
      </c>
      <c r="O105" s="255">
        <v>43009</v>
      </c>
      <c r="P105" s="287">
        <v>44104</v>
      </c>
      <c r="Q105" s="290">
        <v>1234213.07</v>
      </c>
      <c r="R105" s="68">
        <v>0.61</v>
      </c>
      <c r="S105" s="67" t="s">
        <v>285</v>
      </c>
      <c r="T105" s="67">
        <v>757397.55</v>
      </c>
    </row>
    <row r="106" spans="2:20" s="1" customFormat="1" ht="149.25" customHeight="1" x14ac:dyDescent="0.25">
      <c r="B106" s="384"/>
      <c r="C106" s="346"/>
      <c r="D106" s="358"/>
      <c r="E106" s="378"/>
      <c r="F106" s="115" t="s">
        <v>1985</v>
      </c>
      <c r="G106" s="329" t="s">
        <v>2592</v>
      </c>
      <c r="H106" s="329" t="s">
        <v>1987</v>
      </c>
      <c r="I106" s="95" t="s">
        <v>1988</v>
      </c>
      <c r="J106" s="171" t="s">
        <v>404</v>
      </c>
      <c r="K106" s="171" t="s">
        <v>405</v>
      </c>
      <c r="L106" s="329" t="s">
        <v>1991</v>
      </c>
      <c r="M106" s="173" t="s">
        <v>13</v>
      </c>
      <c r="N106" s="255">
        <v>43208</v>
      </c>
      <c r="O106" s="255">
        <v>43257</v>
      </c>
      <c r="P106" s="287">
        <v>43621</v>
      </c>
      <c r="Q106" s="291">
        <v>20000</v>
      </c>
      <c r="R106" s="99">
        <v>0.75</v>
      </c>
      <c r="S106" s="98" t="s">
        <v>285</v>
      </c>
      <c r="T106" s="98">
        <v>15000</v>
      </c>
    </row>
    <row r="107" spans="2:20" s="1" customFormat="1" ht="149.25" customHeight="1" x14ac:dyDescent="0.25">
      <c r="B107" s="384"/>
      <c r="C107" s="346"/>
      <c r="D107" s="358"/>
      <c r="E107" s="378"/>
      <c r="F107" s="115" t="s">
        <v>1986</v>
      </c>
      <c r="G107" s="329" t="s">
        <v>2423</v>
      </c>
      <c r="H107" s="329" t="s">
        <v>1996</v>
      </c>
      <c r="I107" s="147" t="s">
        <v>1997</v>
      </c>
      <c r="J107" s="177" t="s">
        <v>404</v>
      </c>
      <c r="K107" s="177" t="s">
        <v>405</v>
      </c>
      <c r="L107" s="329" t="s">
        <v>1998</v>
      </c>
      <c r="M107" s="285" t="s">
        <v>2324</v>
      </c>
      <c r="N107" s="255">
        <v>43245</v>
      </c>
      <c r="O107" s="255">
        <v>43101</v>
      </c>
      <c r="P107" s="287">
        <v>44012</v>
      </c>
      <c r="Q107" s="291">
        <v>24728.720000000001</v>
      </c>
      <c r="R107" s="99">
        <v>0.45069999999999999</v>
      </c>
      <c r="S107" s="98" t="s">
        <v>285</v>
      </c>
      <c r="T107" s="98">
        <v>11144.41</v>
      </c>
    </row>
    <row r="108" spans="2:20" s="1" customFormat="1" ht="149.25" customHeight="1" x14ac:dyDescent="0.25">
      <c r="B108" s="384"/>
      <c r="C108" s="346"/>
      <c r="D108" s="358"/>
      <c r="E108" s="378"/>
      <c r="F108" s="115" t="s">
        <v>1986</v>
      </c>
      <c r="G108" s="329" t="s">
        <v>2593</v>
      </c>
      <c r="H108" s="329" t="s">
        <v>2038</v>
      </c>
      <c r="I108" s="204" t="s">
        <v>2039</v>
      </c>
      <c r="J108" s="193" t="s">
        <v>404</v>
      </c>
      <c r="K108" s="193" t="s">
        <v>405</v>
      </c>
      <c r="L108" s="329" t="s">
        <v>2040</v>
      </c>
      <c r="M108" s="284" t="s">
        <v>2325</v>
      </c>
      <c r="N108" s="255">
        <v>43245</v>
      </c>
      <c r="O108" s="255">
        <v>43344</v>
      </c>
      <c r="P108" s="287">
        <v>44439</v>
      </c>
      <c r="Q108" s="290">
        <v>232322.09</v>
      </c>
      <c r="R108" s="68">
        <v>0.62</v>
      </c>
      <c r="S108" s="67" t="s">
        <v>285</v>
      </c>
      <c r="T108" s="67">
        <v>174241.57</v>
      </c>
    </row>
    <row r="109" spans="2:20" s="1" customFormat="1" ht="149.25" customHeight="1" x14ac:dyDescent="0.25">
      <c r="B109" s="384"/>
      <c r="C109" s="346"/>
      <c r="D109" s="358"/>
      <c r="E109" s="378"/>
      <c r="F109" s="115" t="s">
        <v>1986</v>
      </c>
      <c r="G109" s="329" t="s">
        <v>1262</v>
      </c>
      <c r="H109" s="329" t="s">
        <v>1989</v>
      </c>
      <c r="I109" s="95" t="s">
        <v>1990</v>
      </c>
      <c r="J109" s="171" t="s">
        <v>404</v>
      </c>
      <c r="K109" s="171" t="s">
        <v>405</v>
      </c>
      <c r="L109" s="329" t="s">
        <v>1992</v>
      </c>
      <c r="M109" s="173" t="s">
        <v>2326</v>
      </c>
      <c r="N109" s="255">
        <v>43216</v>
      </c>
      <c r="O109" s="255">
        <v>43101</v>
      </c>
      <c r="P109" s="287">
        <v>44196</v>
      </c>
      <c r="Q109" s="291">
        <v>404629.4</v>
      </c>
      <c r="R109" s="99">
        <v>0.61370000000000002</v>
      </c>
      <c r="S109" s="98" t="s">
        <v>285</v>
      </c>
      <c r="T109" s="98">
        <v>248302.52</v>
      </c>
    </row>
    <row r="110" spans="2:20" s="1" customFormat="1" ht="149.25" customHeight="1" x14ac:dyDescent="0.25">
      <c r="B110" s="384"/>
      <c r="C110" s="346"/>
      <c r="D110" s="358"/>
      <c r="E110" s="378"/>
      <c r="F110" s="115" t="s">
        <v>2041</v>
      </c>
      <c r="G110" s="329" t="s">
        <v>1353</v>
      </c>
      <c r="H110" s="329" t="s">
        <v>2042</v>
      </c>
      <c r="I110" s="95" t="s">
        <v>2043</v>
      </c>
      <c r="J110" s="194" t="s">
        <v>404</v>
      </c>
      <c r="K110" s="194" t="s">
        <v>405</v>
      </c>
      <c r="L110" s="329" t="s">
        <v>2044</v>
      </c>
      <c r="M110" s="196" t="s">
        <v>13</v>
      </c>
      <c r="N110" s="255">
        <v>43245</v>
      </c>
      <c r="O110" s="255">
        <v>43388</v>
      </c>
      <c r="P110" s="287">
        <v>44483</v>
      </c>
      <c r="Q110" s="291">
        <v>434922.86</v>
      </c>
      <c r="R110" s="99">
        <v>0.55349999999999999</v>
      </c>
      <c r="S110" s="98" t="s">
        <v>285</v>
      </c>
      <c r="T110" s="98">
        <v>240725.35</v>
      </c>
    </row>
    <row r="111" spans="2:20" s="1" customFormat="1" ht="149.25" customHeight="1" x14ac:dyDescent="0.25">
      <c r="B111" s="384"/>
      <c r="C111" s="346"/>
      <c r="D111" s="358"/>
      <c r="E111" s="345"/>
      <c r="F111" s="242" t="s">
        <v>2288</v>
      </c>
      <c r="G111" s="329" t="s">
        <v>1363</v>
      </c>
      <c r="H111" s="329" t="s">
        <v>2289</v>
      </c>
      <c r="I111" s="242" t="s">
        <v>2290</v>
      </c>
      <c r="J111" s="236" t="s">
        <v>404</v>
      </c>
      <c r="K111" s="236" t="s">
        <v>405</v>
      </c>
      <c r="L111" s="329" t="s">
        <v>2291</v>
      </c>
      <c r="M111" s="234" t="s">
        <v>15</v>
      </c>
      <c r="N111" s="255">
        <v>43349</v>
      </c>
      <c r="O111" s="255">
        <v>43344</v>
      </c>
      <c r="P111" s="287">
        <v>44074</v>
      </c>
      <c r="Q111" s="300">
        <v>491170.48</v>
      </c>
      <c r="R111" s="243">
        <v>0.55049999999999999</v>
      </c>
      <c r="S111" s="242" t="s">
        <v>285</v>
      </c>
      <c r="T111" s="244">
        <v>270389.39</v>
      </c>
    </row>
    <row r="112" spans="2:20" s="1" customFormat="1" ht="149.25" customHeight="1" thickBot="1" x14ac:dyDescent="0.3">
      <c r="B112" s="384"/>
      <c r="C112" s="346"/>
      <c r="D112" s="358"/>
      <c r="E112" s="97" t="s">
        <v>1657</v>
      </c>
      <c r="F112" s="115" t="s">
        <v>1658</v>
      </c>
      <c r="G112" s="329" t="s">
        <v>2424</v>
      </c>
      <c r="H112" s="329" t="s">
        <v>1659</v>
      </c>
      <c r="I112" s="95" t="s">
        <v>1656</v>
      </c>
      <c r="J112" s="94" t="s">
        <v>404</v>
      </c>
      <c r="K112" s="94" t="s">
        <v>405</v>
      </c>
      <c r="L112" s="329" t="s">
        <v>1660</v>
      </c>
      <c r="M112" s="97" t="s">
        <v>33</v>
      </c>
      <c r="N112" s="260">
        <v>43108</v>
      </c>
      <c r="O112" s="260">
        <v>43069</v>
      </c>
      <c r="P112" s="288">
        <v>43798</v>
      </c>
      <c r="Q112" s="291">
        <v>8020278.3799999999</v>
      </c>
      <c r="R112" s="99">
        <v>0.4</v>
      </c>
      <c r="S112" s="98" t="s">
        <v>285</v>
      </c>
      <c r="T112" s="98">
        <v>3208111.35</v>
      </c>
    </row>
    <row r="113" spans="2:20" s="1" customFormat="1" ht="42.75" customHeight="1" thickBot="1" x14ac:dyDescent="0.3">
      <c r="B113" s="384"/>
      <c r="C113" s="346"/>
      <c r="D113" s="360"/>
      <c r="E113" s="375" t="s">
        <v>405</v>
      </c>
      <c r="F113" s="376"/>
      <c r="G113" s="376"/>
      <c r="H113" s="376"/>
      <c r="I113" s="376"/>
      <c r="J113" s="376"/>
      <c r="K113" s="121">
        <f>COUNTA(K67:K112)</f>
        <v>46</v>
      </c>
      <c r="L113" s="366"/>
      <c r="M113" s="367"/>
      <c r="N113" s="367"/>
      <c r="O113" s="367"/>
      <c r="P113" s="367"/>
      <c r="Q113" s="269">
        <f>SUM(Q67:Q112)</f>
        <v>17735602.669999998</v>
      </c>
      <c r="R113" s="370"/>
      <c r="S113" s="371"/>
      <c r="T113" s="123">
        <f>SUM(T67:T112)</f>
        <v>9693397.7899999991</v>
      </c>
    </row>
    <row r="114" spans="2:20" s="1" customFormat="1" ht="42.75" customHeight="1" thickBot="1" x14ac:dyDescent="0.3">
      <c r="B114" s="384"/>
      <c r="C114" s="385"/>
      <c r="D114" s="355" t="s">
        <v>1898</v>
      </c>
      <c r="E114" s="356"/>
      <c r="F114" s="356"/>
      <c r="G114" s="356"/>
      <c r="H114" s="356"/>
      <c r="I114" s="356"/>
      <c r="J114" s="356"/>
      <c r="K114" s="112">
        <f>K113+K66</f>
        <v>97</v>
      </c>
      <c r="L114" s="351"/>
      <c r="M114" s="352"/>
      <c r="N114" s="352"/>
      <c r="O114" s="352"/>
      <c r="P114" s="352"/>
      <c r="Q114" s="271">
        <f>Q113+Q66</f>
        <v>33755213.569999993</v>
      </c>
      <c r="R114" s="421"/>
      <c r="S114" s="422"/>
      <c r="T114" s="113">
        <f>T113+T66</f>
        <v>18451100.560000002</v>
      </c>
    </row>
    <row r="115" spans="2:20" s="1" customFormat="1" ht="90" customHeight="1" x14ac:dyDescent="0.25">
      <c r="B115" s="384"/>
      <c r="C115" s="346"/>
      <c r="D115" s="357" t="s">
        <v>1899</v>
      </c>
      <c r="E115" s="345" t="s">
        <v>113</v>
      </c>
      <c r="F115" s="106" t="s">
        <v>1861</v>
      </c>
      <c r="G115" s="329" t="s">
        <v>1279</v>
      </c>
      <c r="H115" s="329" t="s">
        <v>62</v>
      </c>
      <c r="I115" s="106" t="s">
        <v>107</v>
      </c>
      <c r="J115" s="108" t="s">
        <v>406</v>
      </c>
      <c r="K115" s="108" t="s">
        <v>408</v>
      </c>
      <c r="L115" s="109" t="s">
        <v>62</v>
      </c>
      <c r="M115" s="109" t="s">
        <v>73</v>
      </c>
      <c r="N115" s="267">
        <v>42226</v>
      </c>
      <c r="O115" s="267">
        <v>42262</v>
      </c>
      <c r="P115" s="286">
        <v>42627</v>
      </c>
      <c r="Q115" s="289">
        <v>19975</v>
      </c>
      <c r="R115" s="111">
        <v>0.75</v>
      </c>
      <c r="S115" s="110" t="s">
        <v>285</v>
      </c>
      <c r="T115" s="110">
        <v>14981.25</v>
      </c>
    </row>
    <row r="116" spans="2:20" s="1" customFormat="1" ht="90" customHeight="1" x14ac:dyDescent="0.25">
      <c r="B116" s="384"/>
      <c r="C116" s="346"/>
      <c r="D116" s="358"/>
      <c r="E116" s="346"/>
      <c r="F116" s="65" t="s">
        <v>1861</v>
      </c>
      <c r="G116" s="329" t="s">
        <v>1280</v>
      </c>
      <c r="H116" s="329" t="s">
        <v>106</v>
      </c>
      <c r="I116" s="65" t="s">
        <v>105</v>
      </c>
      <c r="J116" s="66" t="s">
        <v>406</v>
      </c>
      <c r="K116" s="66" t="s">
        <v>408</v>
      </c>
      <c r="L116" s="69" t="s">
        <v>106</v>
      </c>
      <c r="M116" s="66" t="s">
        <v>15</v>
      </c>
      <c r="N116" s="255">
        <v>42226</v>
      </c>
      <c r="O116" s="255">
        <v>42237</v>
      </c>
      <c r="P116" s="287">
        <v>42602</v>
      </c>
      <c r="Q116" s="290">
        <v>20000</v>
      </c>
      <c r="R116" s="68">
        <v>0.75</v>
      </c>
      <c r="S116" s="67" t="s">
        <v>285</v>
      </c>
      <c r="T116" s="67">
        <v>15000</v>
      </c>
    </row>
    <row r="117" spans="2:20" s="1" customFormat="1" ht="90" customHeight="1" x14ac:dyDescent="0.25">
      <c r="B117" s="384"/>
      <c r="C117" s="346"/>
      <c r="D117" s="358"/>
      <c r="E117" s="346"/>
      <c r="F117" s="65" t="s">
        <v>1861</v>
      </c>
      <c r="G117" s="329" t="s">
        <v>1281</v>
      </c>
      <c r="H117" s="329" t="s">
        <v>62</v>
      </c>
      <c r="I117" s="65" t="s">
        <v>102</v>
      </c>
      <c r="J117" s="66" t="s">
        <v>406</v>
      </c>
      <c r="K117" s="66" t="s">
        <v>408</v>
      </c>
      <c r="L117" s="69" t="s">
        <v>62</v>
      </c>
      <c r="M117" s="66" t="s">
        <v>10</v>
      </c>
      <c r="N117" s="255">
        <v>42226</v>
      </c>
      <c r="O117" s="255">
        <v>42251</v>
      </c>
      <c r="P117" s="287">
        <v>42616</v>
      </c>
      <c r="Q117" s="290">
        <v>20000</v>
      </c>
      <c r="R117" s="68">
        <v>0.75</v>
      </c>
      <c r="S117" s="67" t="s">
        <v>285</v>
      </c>
      <c r="T117" s="67">
        <v>15000</v>
      </c>
    </row>
    <row r="118" spans="2:20" s="1" customFormat="1" ht="90" customHeight="1" x14ac:dyDescent="0.25">
      <c r="B118" s="384"/>
      <c r="C118" s="346"/>
      <c r="D118" s="358"/>
      <c r="E118" s="346"/>
      <c r="F118" s="65" t="s">
        <v>1861</v>
      </c>
      <c r="G118" s="329" t="s">
        <v>1282</v>
      </c>
      <c r="H118" s="329" t="s">
        <v>62</v>
      </c>
      <c r="I118" s="65" t="s">
        <v>110</v>
      </c>
      <c r="J118" s="66" t="s">
        <v>406</v>
      </c>
      <c r="K118" s="66" t="s">
        <v>408</v>
      </c>
      <c r="L118" s="69" t="s">
        <v>62</v>
      </c>
      <c r="M118" s="66" t="s">
        <v>15</v>
      </c>
      <c r="N118" s="255">
        <v>42272</v>
      </c>
      <c r="O118" s="255">
        <v>42299</v>
      </c>
      <c r="P118" s="287">
        <v>42664</v>
      </c>
      <c r="Q118" s="290">
        <v>20000</v>
      </c>
      <c r="R118" s="68">
        <v>0.75</v>
      </c>
      <c r="S118" s="67" t="s">
        <v>285</v>
      </c>
      <c r="T118" s="67">
        <v>15000</v>
      </c>
    </row>
    <row r="119" spans="2:20" s="1" customFormat="1" ht="90" customHeight="1" x14ac:dyDescent="0.25">
      <c r="B119" s="384"/>
      <c r="C119" s="346"/>
      <c r="D119" s="358"/>
      <c r="E119" s="346"/>
      <c r="F119" s="65" t="s">
        <v>1861</v>
      </c>
      <c r="G119" s="329" t="s">
        <v>1283</v>
      </c>
      <c r="H119" s="329" t="s">
        <v>92</v>
      </c>
      <c r="I119" s="65" t="s">
        <v>91</v>
      </c>
      <c r="J119" s="66" t="s">
        <v>406</v>
      </c>
      <c r="K119" s="66" t="s">
        <v>408</v>
      </c>
      <c r="L119" s="69" t="s">
        <v>92</v>
      </c>
      <c r="M119" s="66" t="s">
        <v>21</v>
      </c>
      <c r="N119" s="255">
        <v>42226</v>
      </c>
      <c r="O119" s="255">
        <v>42258</v>
      </c>
      <c r="P119" s="287">
        <v>42623</v>
      </c>
      <c r="Q119" s="290">
        <v>20000</v>
      </c>
      <c r="R119" s="68">
        <v>0.75</v>
      </c>
      <c r="S119" s="67" t="s">
        <v>285</v>
      </c>
      <c r="T119" s="67">
        <v>15000</v>
      </c>
    </row>
    <row r="120" spans="2:20" s="1" customFormat="1" ht="90" customHeight="1" x14ac:dyDescent="0.25">
      <c r="B120" s="384"/>
      <c r="C120" s="346"/>
      <c r="D120" s="358"/>
      <c r="E120" s="346"/>
      <c r="F120" s="65" t="s">
        <v>1861</v>
      </c>
      <c r="G120" s="329" t="s">
        <v>1284</v>
      </c>
      <c r="H120" s="329" t="s">
        <v>62</v>
      </c>
      <c r="I120" s="65" t="s">
        <v>61</v>
      </c>
      <c r="J120" s="66" t="s">
        <v>406</v>
      </c>
      <c r="K120" s="66" t="s">
        <v>408</v>
      </c>
      <c r="L120" s="69" t="s">
        <v>62</v>
      </c>
      <c r="M120" s="66" t="s">
        <v>33</v>
      </c>
      <c r="N120" s="255">
        <v>42226</v>
      </c>
      <c r="O120" s="255">
        <v>42237</v>
      </c>
      <c r="P120" s="287">
        <v>42602</v>
      </c>
      <c r="Q120" s="290">
        <v>20000</v>
      </c>
      <c r="R120" s="68">
        <v>0.75</v>
      </c>
      <c r="S120" s="67" t="s">
        <v>285</v>
      </c>
      <c r="T120" s="67">
        <v>15000</v>
      </c>
    </row>
    <row r="121" spans="2:20" s="1" customFormat="1" ht="90" customHeight="1" x14ac:dyDescent="0.25">
      <c r="B121" s="384"/>
      <c r="C121" s="346"/>
      <c r="D121" s="358"/>
      <c r="E121" s="346"/>
      <c r="F121" s="65" t="s">
        <v>1861</v>
      </c>
      <c r="G121" s="329" t="s">
        <v>1285</v>
      </c>
      <c r="H121" s="329" t="s">
        <v>60</v>
      </c>
      <c r="I121" s="65" t="s">
        <v>59</v>
      </c>
      <c r="J121" s="66" t="s">
        <v>406</v>
      </c>
      <c r="K121" s="66" t="s">
        <v>408</v>
      </c>
      <c r="L121" s="69" t="s">
        <v>60</v>
      </c>
      <c r="M121" s="66" t="s">
        <v>25</v>
      </c>
      <c r="N121" s="255">
        <v>42226</v>
      </c>
      <c r="O121" s="255">
        <v>42235</v>
      </c>
      <c r="P121" s="287">
        <v>42600</v>
      </c>
      <c r="Q121" s="290">
        <v>20000</v>
      </c>
      <c r="R121" s="68">
        <v>0.75</v>
      </c>
      <c r="S121" s="67" t="s">
        <v>285</v>
      </c>
      <c r="T121" s="67">
        <v>15000</v>
      </c>
    </row>
    <row r="122" spans="2:20" s="1" customFormat="1" ht="90" customHeight="1" x14ac:dyDescent="0.25">
      <c r="B122" s="384"/>
      <c r="C122" s="346"/>
      <c r="D122" s="358"/>
      <c r="E122" s="346"/>
      <c r="F122" s="65" t="s">
        <v>1861</v>
      </c>
      <c r="G122" s="329" t="s">
        <v>1286</v>
      </c>
      <c r="H122" s="329" t="s">
        <v>82</v>
      </c>
      <c r="I122" s="65" t="s">
        <v>81</v>
      </c>
      <c r="J122" s="66" t="s">
        <v>406</v>
      </c>
      <c r="K122" s="66" t="s">
        <v>408</v>
      </c>
      <c r="L122" s="69" t="s">
        <v>272</v>
      </c>
      <c r="M122" s="66" t="s">
        <v>13</v>
      </c>
      <c r="N122" s="255">
        <v>42226</v>
      </c>
      <c r="O122" s="255">
        <v>42242</v>
      </c>
      <c r="P122" s="287">
        <v>42607</v>
      </c>
      <c r="Q122" s="290">
        <v>20000</v>
      </c>
      <c r="R122" s="68">
        <v>0.75</v>
      </c>
      <c r="S122" s="67" t="s">
        <v>285</v>
      </c>
      <c r="T122" s="67">
        <v>15000</v>
      </c>
    </row>
    <row r="123" spans="2:20" s="1" customFormat="1" ht="90" customHeight="1" x14ac:dyDescent="0.25">
      <c r="B123" s="384"/>
      <c r="C123" s="346"/>
      <c r="D123" s="358"/>
      <c r="E123" s="346"/>
      <c r="F123" s="65" t="s">
        <v>1861</v>
      </c>
      <c r="G123" s="329" t="s">
        <v>1287</v>
      </c>
      <c r="H123" s="329" t="s">
        <v>56</v>
      </c>
      <c r="I123" s="65" t="s">
        <v>55</v>
      </c>
      <c r="J123" s="66" t="s">
        <v>406</v>
      </c>
      <c r="K123" s="66" t="s">
        <v>408</v>
      </c>
      <c r="L123" s="69" t="s">
        <v>56</v>
      </c>
      <c r="M123" s="66" t="s">
        <v>10</v>
      </c>
      <c r="N123" s="255">
        <v>42226</v>
      </c>
      <c r="O123" s="255">
        <v>42236</v>
      </c>
      <c r="P123" s="287">
        <v>42601</v>
      </c>
      <c r="Q123" s="290">
        <v>20000</v>
      </c>
      <c r="R123" s="68">
        <v>0.75</v>
      </c>
      <c r="S123" s="67" t="s">
        <v>285</v>
      </c>
      <c r="T123" s="67">
        <v>15000</v>
      </c>
    </row>
    <row r="124" spans="2:20" s="1" customFormat="1" ht="90" customHeight="1" x14ac:dyDescent="0.25">
      <c r="B124" s="384"/>
      <c r="C124" s="346"/>
      <c r="D124" s="358"/>
      <c r="E124" s="346"/>
      <c r="F124" s="65" t="s">
        <v>1861</v>
      </c>
      <c r="G124" s="329" t="s">
        <v>1288</v>
      </c>
      <c r="H124" s="329" t="s">
        <v>86</v>
      </c>
      <c r="I124" s="65" t="s">
        <v>85</v>
      </c>
      <c r="J124" s="66" t="s">
        <v>406</v>
      </c>
      <c r="K124" s="66" t="s">
        <v>408</v>
      </c>
      <c r="L124" s="69" t="s">
        <v>86</v>
      </c>
      <c r="M124" s="66" t="s">
        <v>25</v>
      </c>
      <c r="N124" s="255">
        <v>42226</v>
      </c>
      <c r="O124" s="255">
        <v>42262</v>
      </c>
      <c r="P124" s="287">
        <v>42627</v>
      </c>
      <c r="Q124" s="290">
        <v>19900</v>
      </c>
      <c r="R124" s="68">
        <v>0.75</v>
      </c>
      <c r="S124" s="67" t="s">
        <v>285</v>
      </c>
      <c r="T124" s="67">
        <v>14925</v>
      </c>
    </row>
    <row r="125" spans="2:20" s="1" customFormat="1" ht="90" customHeight="1" x14ac:dyDescent="0.25">
      <c r="B125" s="384"/>
      <c r="C125" s="346"/>
      <c r="D125" s="358"/>
      <c r="E125" s="346"/>
      <c r="F125" s="65" t="s">
        <v>1861</v>
      </c>
      <c r="G125" s="329" t="s">
        <v>1289</v>
      </c>
      <c r="H125" s="329" t="s">
        <v>88</v>
      </c>
      <c r="I125" s="65" t="s">
        <v>87</v>
      </c>
      <c r="J125" s="66" t="s">
        <v>406</v>
      </c>
      <c r="K125" s="66" t="s">
        <v>408</v>
      </c>
      <c r="L125" s="69" t="s">
        <v>88</v>
      </c>
      <c r="M125" s="66" t="s">
        <v>13</v>
      </c>
      <c r="N125" s="255">
        <v>42226</v>
      </c>
      <c r="O125" s="255">
        <v>42263</v>
      </c>
      <c r="P125" s="287">
        <v>42628</v>
      </c>
      <c r="Q125" s="290">
        <v>19900</v>
      </c>
      <c r="R125" s="68">
        <v>0.75</v>
      </c>
      <c r="S125" s="67" t="s">
        <v>285</v>
      </c>
      <c r="T125" s="67">
        <v>14925</v>
      </c>
    </row>
    <row r="126" spans="2:20" s="1" customFormat="1" ht="90" customHeight="1" x14ac:dyDescent="0.25">
      <c r="B126" s="384"/>
      <c r="C126" s="346"/>
      <c r="D126" s="358"/>
      <c r="E126" s="346"/>
      <c r="F126" s="65" t="s">
        <v>1861</v>
      </c>
      <c r="G126" s="329" t="s">
        <v>1290</v>
      </c>
      <c r="H126" s="329" t="s">
        <v>66</v>
      </c>
      <c r="I126" s="65" t="s">
        <v>65</v>
      </c>
      <c r="J126" s="66" t="s">
        <v>406</v>
      </c>
      <c r="K126" s="66" t="s">
        <v>408</v>
      </c>
      <c r="L126" s="69" t="s">
        <v>66</v>
      </c>
      <c r="M126" s="66" t="s">
        <v>13</v>
      </c>
      <c r="N126" s="255">
        <v>42226</v>
      </c>
      <c r="O126" s="255">
        <v>42270</v>
      </c>
      <c r="P126" s="287">
        <v>42635</v>
      </c>
      <c r="Q126" s="290">
        <v>19900</v>
      </c>
      <c r="R126" s="68">
        <v>0.75</v>
      </c>
      <c r="S126" s="67" t="s">
        <v>285</v>
      </c>
      <c r="T126" s="67">
        <v>14925</v>
      </c>
    </row>
    <row r="127" spans="2:20" s="1" customFormat="1" ht="90" customHeight="1" x14ac:dyDescent="0.25">
      <c r="B127" s="384"/>
      <c r="C127" s="346"/>
      <c r="D127" s="358"/>
      <c r="E127" s="346"/>
      <c r="F127" s="65" t="s">
        <v>1861</v>
      </c>
      <c r="G127" s="329" t="s">
        <v>1291</v>
      </c>
      <c r="H127" s="329" t="s">
        <v>62</v>
      </c>
      <c r="I127" s="65" t="s">
        <v>101</v>
      </c>
      <c r="J127" s="66" t="s">
        <v>406</v>
      </c>
      <c r="K127" s="66" t="s">
        <v>408</v>
      </c>
      <c r="L127" s="69" t="s">
        <v>62</v>
      </c>
      <c r="M127" s="66" t="s">
        <v>13</v>
      </c>
      <c r="N127" s="255">
        <v>42226</v>
      </c>
      <c r="O127" s="255">
        <v>42238</v>
      </c>
      <c r="P127" s="287">
        <v>42603</v>
      </c>
      <c r="Q127" s="290">
        <v>20000</v>
      </c>
      <c r="R127" s="68">
        <v>0.75</v>
      </c>
      <c r="S127" s="67" t="s">
        <v>285</v>
      </c>
      <c r="T127" s="67">
        <v>15000</v>
      </c>
    </row>
    <row r="128" spans="2:20" s="1" customFormat="1" ht="90" customHeight="1" x14ac:dyDescent="0.25">
      <c r="B128" s="384"/>
      <c r="C128" s="346"/>
      <c r="D128" s="358"/>
      <c r="E128" s="346"/>
      <c r="F128" s="65" t="s">
        <v>1861</v>
      </c>
      <c r="G128" s="329" t="s">
        <v>1292</v>
      </c>
      <c r="H128" s="329" t="s">
        <v>104</v>
      </c>
      <c r="I128" s="65" t="s">
        <v>103</v>
      </c>
      <c r="J128" s="66" t="s">
        <v>406</v>
      </c>
      <c r="K128" s="66" t="s">
        <v>408</v>
      </c>
      <c r="L128" s="69" t="s">
        <v>104</v>
      </c>
      <c r="M128" s="66" t="s">
        <v>7</v>
      </c>
      <c r="N128" s="255">
        <v>42226</v>
      </c>
      <c r="O128" s="255">
        <v>42248</v>
      </c>
      <c r="P128" s="287">
        <v>42613</v>
      </c>
      <c r="Q128" s="290">
        <v>17200</v>
      </c>
      <c r="R128" s="68">
        <v>0.75</v>
      </c>
      <c r="S128" s="67" t="s">
        <v>285</v>
      </c>
      <c r="T128" s="67">
        <v>12900</v>
      </c>
    </row>
    <row r="129" spans="2:20" s="1" customFormat="1" ht="90" customHeight="1" x14ac:dyDescent="0.25">
      <c r="B129" s="384"/>
      <c r="C129" s="346"/>
      <c r="D129" s="358"/>
      <c r="E129" s="346"/>
      <c r="F129" s="65" t="s">
        <v>1861</v>
      </c>
      <c r="G129" s="329" t="s">
        <v>1293</v>
      </c>
      <c r="H129" s="329" t="s">
        <v>70</v>
      </c>
      <c r="I129" s="65" t="s">
        <v>69</v>
      </c>
      <c r="J129" s="66" t="s">
        <v>406</v>
      </c>
      <c r="K129" s="66" t="s">
        <v>408</v>
      </c>
      <c r="L129" s="69" t="s">
        <v>70</v>
      </c>
      <c r="M129" s="66" t="s">
        <v>15</v>
      </c>
      <c r="N129" s="255">
        <v>42226</v>
      </c>
      <c r="O129" s="255">
        <v>42264</v>
      </c>
      <c r="P129" s="287">
        <v>42629</v>
      </c>
      <c r="Q129" s="290">
        <v>19900</v>
      </c>
      <c r="R129" s="68">
        <v>0.75</v>
      </c>
      <c r="S129" s="67" t="s">
        <v>285</v>
      </c>
      <c r="T129" s="67">
        <v>14925</v>
      </c>
    </row>
    <row r="130" spans="2:20" s="1" customFormat="1" ht="90" customHeight="1" x14ac:dyDescent="0.25">
      <c r="B130" s="384"/>
      <c r="C130" s="346"/>
      <c r="D130" s="358"/>
      <c r="E130" s="346"/>
      <c r="F130" s="65" t="s">
        <v>1861</v>
      </c>
      <c r="G130" s="329" t="s">
        <v>1294</v>
      </c>
      <c r="H130" s="329" t="s">
        <v>64</v>
      </c>
      <c r="I130" s="65" t="s">
        <v>63</v>
      </c>
      <c r="J130" s="66" t="s">
        <v>406</v>
      </c>
      <c r="K130" s="66" t="s">
        <v>408</v>
      </c>
      <c r="L130" s="69" t="s">
        <v>64</v>
      </c>
      <c r="M130" s="66" t="s">
        <v>25</v>
      </c>
      <c r="N130" s="255">
        <v>42226</v>
      </c>
      <c r="O130" s="255">
        <v>42238</v>
      </c>
      <c r="P130" s="287">
        <v>42603</v>
      </c>
      <c r="Q130" s="290">
        <v>20000</v>
      </c>
      <c r="R130" s="68">
        <v>0.75</v>
      </c>
      <c r="S130" s="67" t="s">
        <v>285</v>
      </c>
      <c r="T130" s="67">
        <v>15000</v>
      </c>
    </row>
    <row r="131" spans="2:20" s="1" customFormat="1" ht="90" customHeight="1" x14ac:dyDescent="0.25">
      <c r="B131" s="384"/>
      <c r="C131" s="346"/>
      <c r="D131" s="358"/>
      <c r="E131" s="346"/>
      <c r="F131" s="65" t="s">
        <v>1861</v>
      </c>
      <c r="G131" s="329" t="s">
        <v>1295</v>
      </c>
      <c r="H131" s="329" t="s">
        <v>90</v>
      </c>
      <c r="I131" s="65" t="s">
        <v>89</v>
      </c>
      <c r="J131" s="66" t="s">
        <v>406</v>
      </c>
      <c r="K131" s="66" t="s">
        <v>408</v>
      </c>
      <c r="L131" s="69" t="s">
        <v>90</v>
      </c>
      <c r="M131" s="66" t="s">
        <v>36</v>
      </c>
      <c r="N131" s="255">
        <v>42226</v>
      </c>
      <c r="O131" s="255">
        <v>42235</v>
      </c>
      <c r="P131" s="287">
        <v>42600</v>
      </c>
      <c r="Q131" s="290">
        <v>20000</v>
      </c>
      <c r="R131" s="68">
        <v>0.75</v>
      </c>
      <c r="S131" s="67" t="s">
        <v>285</v>
      </c>
      <c r="T131" s="67">
        <v>15000</v>
      </c>
    </row>
    <row r="132" spans="2:20" s="1" customFormat="1" ht="90" customHeight="1" x14ac:dyDescent="0.25">
      <c r="B132" s="384"/>
      <c r="C132" s="346"/>
      <c r="D132" s="358"/>
      <c r="E132" s="346"/>
      <c r="F132" s="65" t="s">
        <v>1861</v>
      </c>
      <c r="G132" s="329" t="s">
        <v>1296</v>
      </c>
      <c r="H132" s="329" t="s">
        <v>98</v>
      </c>
      <c r="I132" s="65" t="s">
        <v>97</v>
      </c>
      <c r="J132" s="66" t="s">
        <v>406</v>
      </c>
      <c r="K132" s="66" t="s">
        <v>408</v>
      </c>
      <c r="L132" s="69" t="s">
        <v>98</v>
      </c>
      <c r="M132" s="66" t="s">
        <v>25</v>
      </c>
      <c r="N132" s="255">
        <v>42226</v>
      </c>
      <c r="O132" s="255">
        <v>42248</v>
      </c>
      <c r="P132" s="287">
        <v>42613</v>
      </c>
      <c r="Q132" s="290">
        <v>20000</v>
      </c>
      <c r="R132" s="68">
        <v>0.75</v>
      </c>
      <c r="S132" s="67" t="s">
        <v>285</v>
      </c>
      <c r="T132" s="67">
        <v>15000</v>
      </c>
    </row>
    <row r="133" spans="2:20" s="1" customFormat="1" ht="90" customHeight="1" x14ac:dyDescent="0.25">
      <c r="B133" s="384"/>
      <c r="C133" s="346"/>
      <c r="D133" s="358"/>
      <c r="E133" s="346"/>
      <c r="F133" s="65" t="s">
        <v>1861</v>
      </c>
      <c r="G133" s="329" t="s">
        <v>1297</v>
      </c>
      <c r="H133" s="329" t="s">
        <v>54</v>
      </c>
      <c r="I133" s="65" t="s">
        <v>53</v>
      </c>
      <c r="J133" s="66" t="s">
        <v>406</v>
      </c>
      <c r="K133" s="66" t="s">
        <v>408</v>
      </c>
      <c r="L133" s="69" t="s">
        <v>54</v>
      </c>
      <c r="M133" s="66" t="s">
        <v>30</v>
      </c>
      <c r="N133" s="255">
        <v>42226</v>
      </c>
      <c r="O133" s="255">
        <v>42257</v>
      </c>
      <c r="P133" s="287">
        <v>42622</v>
      </c>
      <c r="Q133" s="290">
        <v>17500</v>
      </c>
      <c r="R133" s="68">
        <v>0.75</v>
      </c>
      <c r="S133" s="67" t="s">
        <v>285</v>
      </c>
      <c r="T133" s="67">
        <v>13125</v>
      </c>
    </row>
    <row r="134" spans="2:20" s="1" customFormat="1" ht="90" customHeight="1" x14ac:dyDescent="0.25">
      <c r="B134" s="384"/>
      <c r="C134" s="346"/>
      <c r="D134" s="358"/>
      <c r="E134" s="346"/>
      <c r="F134" s="65" t="s">
        <v>1861</v>
      </c>
      <c r="G134" s="329" t="s">
        <v>1298</v>
      </c>
      <c r="H134" s="329" t="s">
        <v>112</v>
      </c>
      <c r="I134" s="65" t="s">
        <v>111</v>
      </c>
      <c r="J134" s="66" t="s">
        <v>406</v>
      </c>
      <c r="K134" s="66" t="s">
        <v>408</v>
      </c>
      <c r="L134" s="69" t="s">
        <v>112</v>
      </c>
      <c r="M134" s="66" t="s">
        <v>13</v>
      </c>
      <c r="N134" s="255">
        <v>42226</v>
      </c>
      <c r="O134" s="255">
        <v>42269</v>
      </c>
      <c r="P134" s="287">
        <v>42634</v>
      </c>
      <c r="Q134" s="290">
        <v>17500</v>
      </c>
      <c r="R134" s="68">
        <v>0.75</v>
      </c>
      <c r="S134" s="67" t="s">
        <v>285</v>
      </c>
      <c r="T134" s="67">
        <v>13125</v>
      </c>
    </row>
    <row r="135" spans="2:20" s="1" customFormat="1" ht="90" customHeight="1" x14ac:dyDescent="0.25">
      <c r="B135" s="384"/>
      <c r="C135" s="346"/>
      <c r="D135" s="358"/>
      <c r="E135" s="346"/>
      <c r="F135" s="65" t="s">
        <v>1861</v>
      </c>
      <c r="G135" s="329" t="s">
        <v>1299</v>
      </c>
      <c r="H135" s="329" t="s">
        <v>58</v>
      </c>
      <c r="I135" s="65" t="s">
        <v>57</v>
      </c>
      <c r="J135" s="66" t="s">
        <v>406</v>
      </c>
      <c r="K135" s="66" t="s">
        <v>408</v>
      </c>
      <c r="L135" s="69" t="s">
        <v>58</v>
      </c>
      <c r="M135" s="66" t="s">
        <v>10</v>
      </c>
      <c r="N135" s="255">
        <v>42226</v>
      </c>
      <c r="O135" s="255">
        <v>42264</v>
      </c>
      <c r="P135" s="287">
        <v>42629</v>
      </c>
      <c r="Q135" s="290">
        <v>19900</v>
      </c>
      <c r="R135" s="68">
        <v>0.75</v>
      </c>
      <c r="S135" s="67" t="s">
        <v>285</v>
      </c>
      <c r="T135" s="67">
        <v>14925</v>
      </c>
    </row>
    <row r="136" spans="2:20" s="1" customFormat="1" ht="90" customHeight="1" x14ac:dyDescent="0.25">
      <c r="B136" s="384"/>
      <c r="C136" s="346"/>
      <c r="D136" s="358"/>
      <c r="E136" s="346"/>
      <c r="F136" s="65" t="s">
        <v>1861</v>
      </c>
      <c r="G136" s="329" t="s">
        <v>1300</v>
      </c>
      <c r="H136" s="329" t="s">
        <v>62</v>
      </c>
      <c r="I136" s="65" t="s">
        <v>78</v>
      </c>
      <c r="J136" s="66" t="s">
        <v>406</v>
      </c>
      <c r="K136" s="66" t="s">
        <v>408</v>
      </c>
      <c r="L136" s="69" t="s">
        <v>62</v>
      </c>
      <c r="M136" s="66" t="s">
        <v>10</v>
      </c>
      <c r="N136" s="255">
        <v>42226</v>
      </c>
      <c r="O136" s="255">
        <v>42253</v>
      </c>
      <c r="P136" s="287">
        <v>42618</v>
      </c>
      <c r="Q136" s="290">
        <v>20000</v>
      </c>
      <c r="R136" s="68">
        <v>0.75</v>
      </c>
      <c r="S136" s="67" t="s">
        <v>285</v>
      </c>
      <c r="T136" s="67">
        <v>15000</v>
      </c>
    </row>
    <row r="137" spans="2:20" s="1" customFormat="1" ht="90" customHeight="1" x14ac:dyDescent="0.25">
      <c r="B137" s="384"/>
      <c r="C137" s="346"/>
      <c r="D137" s="358"/>
      <c r="E137" s="346"/>
      <c r="F137" s="65" t="s">
        <v>1861</v>
      </c>
      <c r="G137" s="329" t="s">
        <v>1304</v>
      </c>
      <c r="H137" s="329" t="s">
        <v>72</v>
      </c>
      <c r="I137" s="65" t="s">
        <v>71</v>
      </c>
      <c r="J137" s="66" t="s">
        <v>406</v>
      </c>
      <c r="K137" s="66" t="s">
        <v>408</v>
      </c>
      <c r="L137" s="69" t="s">
        <v>72</v>
      </c>
      <c r="M137" s="66" t="s">
        <v>13</v>
      </c>
      <c r="N137" s="255">
        <v>42226</v>
      </c>
      <c r="O137" s="255">
        <v>42269</v>
      </c>
      <c r="P137" s="287">
        <v>42634</v>
      </c>
      <c r="Q137" s="290">
        <v>17500</v>
      </c>
      <c r="R137" s="68">
        <v>0.75</v>
      </c>
      <c r="S137" s="67" t="s">
        <v>285</v>
      </c>
      <c r="T137" s="67">
        <v>13125</v>
      </c>
    </row>
    <row r="138" spans="2:20" s="1" customFormat="1" ht="90" customHeight="1" x14ac:dyDescent="0.25">
      <c r="B138" s="384"/>
      <c r="C138" s="346"/>
      <c r="D138" s="358"/>
      <c r="E138" s="346"/>
      <c r="F138" s="65" t="s">
        <v>1861</v>
      </c>
      <c r="G138" s="329" t="s">
        <v>1301</v>
      </c>
      <c r="H138" s="329" t="s">
        <v>94</v>
      </c>
      <c r="I138" s="65" t="s">
        <v>93</v>
      </c>
      <c r="J138" s="66" t="s">
        <v>406</v>
      </c>
      <c r="K138" s="66" t="s">
        <v>408</v>
      </c>
      <c r="L138" s="69" t="s">
        <v>94</v>
      </c>
      <c r="M138" s="66" t="s">
        <v>25</v>
      </c>
      <c r="N138" s="255">
        <v>42226</v>
      </c>
      <c r="O138" s="255">
        <v>42266</v>
      </c>
      <c r="P138" s="287">
        <v>42631</v>
      </c>
      <c r="Q138" s="290">
        <v>20000</v>
      </c>
      <c r="R138" s="68">
        <v>0.75</v>
      </c>
      <c r="S138" s="67" t="s">
        <v>285</v>
      </c>
      <c r="T138" s="67">
        <v>15000</v>
      </c>
    </row>
    <row r="139" spans="2:20" s="1" customFormat="1" ht="90" customHeight="1" x14ac:dyDescent="0.25">
      <c r="B139" s="384"/>
      <c r="C139" s="346"/>
      <c r="D139" s="358"/>
      <c r="E139" s="346"/>
      <c r="F139" s="65" t="s">
        <v>1861</v>
      </c>
      <c r="G139" s="329" t="s">
        <v>1302</v>
      </c>
      <c r="H139" s="329" t="s">
        <v>77</v>
      </c>
      <c r="I139" s="65" t="s">
        <v>76</v>
      </c>
      <c r="J139" s="66" t="s">
        <v>406</v>
      </c>
      <c r="K139" s="66" t="s">
        <v>408</v>
      </c>
      <c r="L139" s="69" t="s">
        <v>77</v>
      </c>
      <c r="M139" s="66" t="s">
        <v>13</v>
      </c>
      <c r="N139" s="255">
        <v>42226</v>
      </c>
      <c r="O139" s="255">
        <v>42252</v>
      </c>
      <c r="P139" s="287">
        <v>42617</v>
      </c>
      <c r="Q139" s="290">
        <v>20000</v>
      </c>
      <c r="R139" s="68">
        <v>0.75</v>
      </c>
      <c r="S139" s="67" t="s">
        <v>285</v>
      </c>
      <c r="T139" s="67">
        <v>15000</v>
      </c>
    </row>
    <row r="140" spans="2:20" s="1" customFormat="1" ht="90" customHeight="1" x14ac:dyDescent="0.25">
      <c r="B140" s="384"/>
      <c r="C140" s="346"/>
      <c r="D140" s="358"/>
      <c r="E140" s="346"/>
      <c r="F140" s="65" t="s">
        <v>1861</v>
      </c>
      <c r="G140" s="329" t="s">
        <v>1303</v>
      </c>
      <c r="H140" s="329" t="s">
        <v>84</v>
      </c>
      <c r="I140" s="65" t="s">
        <v>83</v>
      </c>
      <c r="J140" s="66" t="s">
        <v>406</v>
      </c>
      <c r="K140" s="66" t="s">
        <v>408</v>
      </c>
      <c r="L140" s="69" t="s">
        <v>84</v>
      </c>
      <c r="M140" s="66" t="s">
        <v>4</v>
      </c>
      <c r="N140" s="255">
        <v>42226</v>
      </c>
      <c r="O140" s="255">
        <v>42266</v>
      </c>
      <c r="P140" s="287">
        <v>42631</v>
      </c>
      <c r="Q140" s="290">
        <v>20000</v>
      </c>
      <c r="R140" s="68">
        <v>0.75</v>
      </c>
      <c r="S140" s="67" t="s">
        <v>285</v>
      </c>
      <c r="T140" s="67">
        <v>15000</v>
      </c>
    </row>
    <row r="141" spans="2:20" s="1" customFormat="1" ht="90" customHeight="1" x14ac:dyDescent="0.25">
      <c r="B141" s="384"/>
      <c r="C141" s="346"/>
      <c r="D141" s="358"/>
      <c r="E141" s="346"/>
      <c r="F141" s="65" t="s">
        <v>1861</v>
      </c>
      <c r="G141" s="329" t="s">
        <v>2594</v>
      </c>
      <c r="H141" s="329" t="s">
        <v>100</v>
      </c>
      <c r="I141" s="65" t="s">
        <v>99</v>
      </c>
      <c r="J141" s="66" t="s">
        <v>406</v>
      </c>
      <c r="K141" s="66" t="s">
        <v>408</v>
      </c>
      <c r="L141" s="69" t="s">
        <v>100</v>
      </c>
      <c r="M141" s="66" t="s">
        <v>25</v>
      </c>
      <c r="N141" s="255">
        <v>42226</v>
      </c>
      <c r="O141" s="255">
        <v>42269</v>
      </c>
      <c r="P141" s="287">
        <v>42634</v>
      </c>
      <c r="Q141" s="290">
        <v>20000</v>
      </c>
      <c r="R141" s="68">
        <v>0.75</v>
      </c>
      <c r="S141" s="67" t="s">
        <v>285</v>
      </c>
      <c r="T141" s="67">
        <v>15000</v>
      </c>
    </row>
    <row r="142" spans="2:20" s="1" customFormat="1" ht="90" customHeight="1" x14ac:dyDescent="0.25">
      <c r="B142" s="384"/>
      <c r="C142" s="346"/>
      <c r="D142" s="358"/>
      <c r="E142" s="346"/>
      <c r="F142" s="65" t="s">
        <v>1861</v>
      </c>
      <c r="G142" s="329" t="s">
        <v>1305</v>
      </c>
      <c r="H142" s="329" t="s">
        <v>80</v>
      </c>
      <c r="I142" s="65" t="s">
        <v>79</v>
      </c>
      <c r="J142" s="66" t="s">
        <v>406</v>
      </c>
      <c r="K142" s="66" t="s">
        <v>408</v>
      </c>
      <c r="L142" s="69" t="s">
        <v>80</v>
      </c>
      <c r="M142" s="66" t="s">
        <v>13</v>
      </c>
      <c r="N142" s="255">
        <v>42226</v>
      </c>
      <c r="O142" s="255">
        <v>42256</v>
      </c>
      <c r="P142" s="287">
        <v>42621</v>
      </c>
      <c r="Q142" s="290">
        <v>20000</v>
      </c>
      <c r="R142" s="68">
        <v>0.75</v>
      </c>
      <c r="S142" s="67" t="s">
        <v>285</v>
      </c>
      <c r="T142" s="67">
        <v>15000</v>
      </c>
    </row>
    <row r="143" spans="2:20" s="1" customFormat="1" ht="90" customHeight="1" x14ac:dyDescent="0.25">
      <c r="B143" s="384"/>
      <c r="C143" s="346"/>
      <c r="D143" s="358"/>
      <c r="E143" s="346"/>
      <c r="F143" s="65" t="s">
        <v>1861</v>
      </c>
      <c r="G143" s="329" t="s">
        <v>1306</v>
      </c>
      <c r="H143" s="329" t="s">
        <v>109</v>
      </c>
      <c r="I143" s="65" t="s">
        <v>108</v>
      </c>
      <c r="J143" s="66" t="s">
        <v>406</v>
      </c>
      <c r="K143" s="66" t="s">
        <v>408</v>
      </c>
      <c r="L143" s="69" t="s">
        <v>109</v>
      </c>
      <c r="M143" s="66" t="s">
        <v>25</v>
      </c>
      <c r="N143" s="255">
        <v>42226</v>
      </c>
      <c r="O143" s="255">
        <v>42269</v>
      </c>
      <c r="P143" s="287">
        <v>42634</v>
      </c>
      <c r="Q143" s="290">
        <v>17500</v>
      </c>
      <c r="R143" s="68">
        <v>0.75</v>
      </c>
      <c r="S143" s="67" t="s">
        <v>285</v>
      </c>
      <c r="T143" s="67">
        <v>13125</v>
      </c>
    </row>
    <row r="144" spans="2:20" s="1" customFormat="1" ht="90" customHeight="1" x14ac:dyDescent="0.25">
      <c r="B144" s="384"/>
      <c r="C144" s="346"/>
      <c r="D144" s="358"/>
      <c r="E144" s="346"/>
      <c r="F144" s="65" t="s">
        <v>1861</v>
      </c>
      <c r="G144" s="329" t="s">
        <v>1307</v>
      </c>
      <c r="H144" s="329" t="s">
        <v>75</v>
      </c>
      <c r="I144" s="65" t="s">
        <v>74</v>
      </c>
      <c r="J144" s="66" t="s">
        <v>406</v>
      </c>
      <c r="K144" s="66" t="s">
        <v>408</v>
      </c>
      <c r="L144" s="69" t="s">
        <v>75</v>
      </c>
      <c r="M144" s="69" t="s">
        <v>73</v>
      </c>
      <c r="N144" s="255">
        <v>42226</v>
      </c>
      <c r="O144" s="255">
        <v>42243</v>
      </c>
      <c r="P144" s="287">
        <v>42608</v>
      </c>
      <c r="Q144" s="290">
        <v>20000</v>
      </c>
      <c r="R144" s="68">
        <v>0.75</v>
      </c>
      <c r="S144" s="67" t="s">
        <v>285</v>
      </c>
      <c r="T144" s="67">
        <v>15000</v>
      </c>
    </row>
    <row r="145" spans="2:20" s="1" customFormat="1" ht="90" customHeight="1" x14ac:dyDescent="0.25">
      <c r="B145" s="384"/>
      <c r="C145" s="346"/>
      <c r="D145" s="358"/>
      <c r="E145" s="346"/>
      <c r="F145" s="65" t="s">
        <v>1861</v>
      </c>
      <c r="G145" s="329" t="s">
        <v>1308</v>
      </c>
      <c r="H145" s="329" t="s">
        <v>96</v>
      </c>
      <c r="I145" s="65" t="s">
        <v>95</v>
      </c>
      <c r="J145" s="66" t="s">
        <v>406</v>
      </c>
      <c r="K145" s="66" t="s">
        <v>408</v>
      </c>
      <c r="L145" s="69" t="s">
        <v>96</v>
      </c>
      <c r="M145" s="66" t="s">
        <v>25</v>
      </c>
      <c r="N145" s="255">
        <v>42226</v>
      </c>
      <c r="O145" s="255">
        <v>42251</v>
      </c>
      <c r="P145" s="287">
        <v>42616</v>
      </c>
      <c r="Q145" s="290">
        <v>20000</v>
      </c>
      <c r="R145" s="68">
        <v>0.75</v>
      </c>
      <c r="S145" s="67" t="s">
        <v>285</v>
      </c>
      <c r="T145" s="67">
        <v>15000</v>
      </c>
    </row>
    <row r="146" spans="2:20" s="1" customFormat="1" ht="90" customHeight="1" x14ac:dyDescent="0.25">
      <c r="B146" s="384"/>
      <c r="C146" s="346"/>
      <c r="D146" s="358"/>
      <c r="E146" s="346"/>
      <c r="F146" s="65" t="s">
        <v>1861</v>
      </c>
      <c r="G146" s="329" t="s">
        <v>1460</v>
      </c>
      <c r="H146" s="329" t="s">
        <v>68</v>
      </c>
      <c r="I146" s="65" t="s">
        <v>67</v>
      </c>
      <c r="J146" s="66" t="s">
        <v>406</v>
      </c>
      <c r="K146" s="66" t="s">
        <v>408</v>
      </c>
      <c r="L146" s="69" t="s">
        <v>68</v>
      </c>
      <c r="M146" s="66" t="s">
        <v>1</v>
      </c>
      <c r="N146" s="255">
        <v>42305</v>
      </c>
      <c r="O146" s="255">
        <v>42327</v>
      </c>
      <c r="P146" s="287">
        <v>42692</v>
      </c>
      <c r="Q146" s="290">
        <v>20000</v>
      </c>
      <c r="R146" s="68">
        <v>0.75</v>
      </c>
      <c r="S146" s="67" t="s">
        <v>285</v>
      </c>
      <c r="T146" s="67">
        <v>15000</v>
      </c>
    </row>
    <row r="147" spans="2:20" s="1" customFormat="1" ht="90" customHeight="1" x14ac:dyDescent="0.25">
      <c r="B147" s="384"/>
      <c r="C147" s="346"/>
      <c r="D147" s="358"/>
      <c r="E147" s="346"/>
      <c r="F147" s="65" t="s">
        <v>1862</v>
      </c>
      <c r="G147" s="329" t="s">
        <v>1309</v>
      </c>
      <c r="H147" s="329" t="s">
        <v>398</v>
      </c>
      <c r="I147" s="65" t="s">
        <v>399</v>
      </c>
      <c r="J147" s="66" t="s">
        <v>406</v>
      </c>
      <c r="K147" s="66" t="s">
        <v>408</v>
      </c>
      <c r="L147" s="69" t="s">
        <v>398</v>
      </c>
      <c r="M147" s="66" t="s">
        <v>25</v>
      </c>
      <c r="N147" s="255">
        <v>42468</v>
      </c>
      <c r="O147" s="255">
        <v>42227</v>
      </c>
      <c r="P147" s="287">
        <v>42592</v>
      </c>
      <c r="Q147" s="290">
        <v>349118.43</v>
      </c>
      <c r="R147" s="68">
        <v>0.69999999713564243</v>
      </c>
      <c r="S147" s="67" t="s">
        <v>285</v>
      </c>
      <c r="T147" s="67">
        <v>244382.9</v>
      </c>
    </row>
    <row r="148" spans="2:20" s="1" customFormat="1" ht="90" customHeight="1" x14ac:dyDescent="0.25">
      <c r="B148" s="384"/>
      <c r="C148" s="346"/>
      <c r="D148" s="358"/>
      <c r="E148" s="346"/>
      <c r="F148" s="65" t="s">
        <v>1863</v>
      </c>
      <c r="G148" s="329" t="s">
        <v>1310</v>
      </c>
      <c r="H148" s="329" t="s">
        <v>52</v>
      </c>
      <c r="I148" s="65" t="s">
        <v>51</v>
      </c>
      <c r="J148" s="66" t="s">
        <v>406</v>
      </c>
      <c r="K148" s="66" t="s">
        <v>408</v>
      </c>
      <c r="L148" s="69" t="s">
        <v>52</v>
      </c>
      <c r="M148" s="66" t="s">
        <v>50</v>
      </c>
      <c r="N148" s="255">
        <v>42281</v>
      </c>
      <c r="O148" s="255">
        <v>42278</v>
      </c>
      <c r="P148" s="287">
        <v>44196</v>
      </c>
      <c r="Q148" s="290">
        <v>3660000</v>
      </c>
      <c r="R148" s="68">
        <v>0.5</v>
      </c>
      <c r="S148" s="67" t="s">
        <v>285</v>
      </c>
      <c r="T148" s="67">
        <v>1830000</v>
      </c>
    </row>
    <row r="149" spans="2:20" s="1" customFormat="1" ht="90" customHeight="1" x14ac:dyDescent="0.25">
      <c r="B149" s="384"/>
      <c r="C149" s="346"/>
      <c r="D149" s="358"/>
      <c r="E149" s="346"/>
      <c r="F149" s="65" t="s">
        <v>1862</v>
      </c>
      <c r="G149" s="329" t="s">
        <v>1311</v>
      </c>
      <c r="H149" s="329" t="s">
        <v>400</v>
      </c>
      <c r="I149" s="65" t="s">
        <v>401</v>
      </c>
      <c r="J149" s="66" t="s">
        <v>406</v>
      </c>
      <c r="K149" s="66" t="s">
        <v>408</v>
      </c>
      <c r="L149" s="329" t="s">
        <v>400</v>
      </c>
      <c r="M149" s="66" t="s">
        <v>21</v>
      </c>
      <c r="N149" s="255">
        <v>42468</v>
      </c>
      <c r="O149" s="255">
        <v>42491</v>
      </c>
      <c r="P149" s="287">
        <v>42735</v>
      </c>
      <c r="Q149" s="290">
        <v>439648.13</v>
      </c>
      <c r="R149" s="68">
        <v>0.75000001133219107</v>
      </c>
      <c r="S149" s="67" t="s">
        <v>285</v>
      </c>
      <c r="T149" s="67">
        <v>329736.09999999998</v>
      </c>
    </row>
    <row r="150" spans="2:20" s="1" customFormat="1" ht="131.25" customHeight="1" x14ac:dyDescent="0.25">
      <c r="B150" s="384"/>
      <c r="C150" s="346"/>
      <c r="D150" s="358"/>
      <c r="E150" s="346"/>
      <c r="F150" s="65" t="s">
        <v>1864</v>
      </c>
      <c r="G150" s="329" t="s">
        <v>912</v>
      </c>
      <c r="H150" s="329" t="s">
        <v>610</v>
      </c>
      <c r="I150" s="65" t="s">
        <v>611</v>
      </c>
      <c r="J150" s="66" t="s">
        <v>406</v>
      </c>
      <c r="K150" s="66" t="s">
        <v>408</v>
      </c>
      <c r="L150" s="329" t="s">
        <v>1461</v>
      </c>
      <c r="M150" s="66" t="s">
        <v>13</v>
      </c>
      <c r="N150" s="255">
        <v>42591</v>
      </c>
      <c r="O150" s="255">
        <v>42583</v>
      </c>
      <c r="P150" s="287">
        <v>43312</v>
      </c>
      <c r="Q150" s="290">
        <v>641859.63</v>
      </c>
      <c r="R150" s="68">
        <v>0.50396182417641688</v>
      </c>
      <c r="S150" s="67" t="s">
        <v>285</v>
      </c>
      <c r="T150" s="67">
        <v>449301.74</v>
      </c>
    </row>
    <row r="151" spans="2:20" s="1" customFormat="1" ht="161.25" customHeight="1" x14ac:dyDescent="0.25">
      <c r="B151" s="384"/>
      <c r="C151" s="346"/>
      <c r="D151" s="358"/>
      <c r="E151" s="346"/>
      <c r="F151" s="65" t="s">
        <v>1864</v>
      </c>
      <c r="G151" s="329" t="s">
        <v>1312</v>
      </c>
      <c r="H151" s="329" t="s">
        <v>608</v>
      </c>
      <c r="I151" s="65" t="s">
        <v>609</v>
      </c>
      <c r="J151" s="66" t="s">
        <v>406</v>
      </c>
      <c r="K151" s="66" t="s">
        <v>408</v>
      </c>
      <c r="L151" s="329" t="s">
        <v>1462</v>
      </c>
      <c r="M151" s="66" t="s">
        <v>13</v>
      </c>
      <c r="N151" s="255">
        <v>42591</v>
      </c>
      <c r="O151" s="255">
        <v>42614</v>
      </c>
      <c r="P151" s="287">
        <v>43343</v>
      </c>
      <c r="Q151" s="290">
        <v>260453.75</v>
      </c>
      <c r="R151" s="68">
        <v>0.70000001919726629</v>
      </c>
      <c r="S151" s="67" t="s">
        <v>285</v>
      </c>
      <c r="T151" s="67">
        <v>182317.63</v>
      </c>
    </row>
    <row r="152" spans="2:20" s="1" customFormat="1" ht="90" customHeight="1" x14ac:dyDescent="0.25">
      <c r="B152" s="384"/>
      <c r="C152" s="346"/>
      <c r="D152" s="358"/>
      <c r="E152" s="346"/>
      <c r="F152" s="65" t="s">
        <v>1864</v>
      </c>
      <c r="G152" s="329" t="s">
        <v>912</v>
      </c>
      <c r="H152" s="329" t="s">
        <v>396</v>
      </c>
      <c r="I152" s="65" t="s">
        <v>397</v>
      </c>
      <c r="J152" s="66" t="s">
        <v>406</v>
      </c>
      <c r="K152" s="66" t="s">
        <v>408</v>
      </c>
      <c r="L152" s="329" t="s">
        <v>1463</v>
      </c>
      <c r="M152" s="66" t="s">
        <v>13</v>
      </c>
      <c r="N152" s="255">
        <v>42495</v>
      </c>
      <c r="O152" s="255">
        <v>42583</v>
      </c>
      <c r="P152" s="287">
        <v>43312</v>
      </c>
      <c r="Q152" s="290">
        <v>142460.21</v>
      </c>
      <c r="R152" s="68">
        <v>0.75000001754875978</v>
      </c>
      <c r="S152" s="67" t="s">
        <v>285</v>
      </c>
      <c r="T152" s="67">
        <v>106845.16</v>
      </c>
    </row>
    <row r="153" spans="2:20" s="1" customFormat="1" ht="90" customHeight="1" x14ac:dyDescent="0.25">
      <c r="B153" s="384"/>
      <c r="C153" s="346"/>
      <c r="D153" s="358"/>
      <c r="E153" s="346"/>
      <c r="F153" s="65" t="s">
        <v>1865</v>
      </c>
      <c r="G153" s="329" t="s">
        <v>1460</v>
      </c>
      <c r="H153" s="329" t="s">
        <v>648</v>
      </c>
      <c r="I153" s="65" t="s">
        <v>649</v>
      </c>
      <c r="J153" s="66" t="s">
        <v>406</v>
      </c>
      <c r="K153" s="66" t="s">
        <v>408</v>
      </c>
      <c r="L153" s="329" t="s">
        <v>648</v>
      </c>
      <c r="M153" s="66" t="s">
        <v>25</v>
      </c>
      <c r="N153" s="255">
        <v>42621</v>
      </c>
      <c r="O153" s="255">
        <v>42804</v>
      </c>
      <c r="P153" s="287">
        <v>43349</v>
      </c>
      <c r="Q153" s="290">
        <v>704419.26</v>
      </c>
      <c r="R153" s="68">
        <v>0.75</v>
      </c>
      <c r="S153" s="67" t="s">
        <v>285</v>
      </c>
      <c r="T153" s="67">
        <v>528314.44999999995</v>
      </c>
    </row>
    <row r="154" spans="2:20" s="1" customFormat="1" ht="90" customHeight="1" x14ac:dyDescent="0.25">
      <c r="B154" s="384"/>
      <c r="C154" s="346"/>
      <c r="D154" s="358"/>
      <c r="E154" s="346"/>
      <c r="F154" s="65" t="s">
        <v>1865</v>
      </c>
      <c r="G154" s="329" t="s">
        <v>1313</v>
      </c>
      <c r="H154" s="329" t="s">
        <v>650</v>
      </c>
      <c r="I154" s="65" t="s">
        <v>651</v>
      </c>
      <c r="J154" s="66" t="s">
        <v>406</v>
      </c>
      <c r="K154" s="66" t="s">
        <v>408</v>
      </c>
      <c r="L154" s="329" t="s">
        <v>650</v>
      </c>
      <c r="M154" s="66" t="s">
        <v>21</v>
      </c>
      <c r="N154" s="255">
        <v>42621</v>
      </c>
      <c r="O154" s="255">
        <v>42644</v>
      </c>
      <c r="P154" s="287">
        <v>42978</v>
      </c>
      <c r="Q154" s="290">
        <v>448549.4</v>
      </c>
      <c r="R154" s="68">
        <v>0.75</v>
      </c>
      <c r="S154" s="67" t="s">
        <v>285</v>
      </c>
      <c r="T154" s="67">
        <v>336412.05</v>
      </c>
    </row>
    <row r="155" spans="2:20" s="1" customFormat="1" ht="90" customHeight="1" x14ac:dyDescent="0.25">
      <c r="B155" s="384"/>
      <c r="C155" s="346"/>
      <c r="D155" s="358"/>
      <c r="E155" s="346"/>
      <c r="F155" s="65" t="s">
        <v>1865</v>
      </c>
      <c r="G155" s="329" t="s">
        <v>1314</v>
      </c>
      <c r="H155" s="329" t="s">
        <v>646</v>
      </c>
      <c r="I155" s="65" t="s">
        <v>647</v>
      </c>
      <c r="J155" s="66" t="s">
        <v>406</v>
      </c>
      <c r="K155" s="66" t="s">
        <v>408</v>
      </c>
      <c r="L155" s="329" t="s">
        <v>646</v>
      </c>
      <c r="M155" s="66" t="s">
        <v>25</v>
      </c>
      <c r="N155" s="255">
        <v>42621</v>
      </c>
      <c r="O155" s="255">
        <v>42471</v>
      </c>
      <c r="P155" s="287">
        <v>43383</v>
      </c>
      <c r="Q155" s="290">
        <v>539393.18999999994</v>
      </c>
      <c r="R155" s="68">
        <v>0.7</v>
      </c>
      <c r="S155" s="67" t="s">
        <v>285</v>
      </c>
      <c r="T155" s="67">
        <v>377575.23</v>
      </c>
    </row>
    <row r="156" spans="2:20" s="1" customFormat="1" ht="142.5" customHeight="1" x14ac:dyDescent="0.25">
      <c r="B156" s="384"/>
      <c r="C156" s="346"/>
      <c r="D156" s="358"/>
      <c r="E156" s="346"/>
      <c r="F156" s="65" t="s">
        <v>1866</v>
      </c>
      <c r="G156" s="329" t="s">
        <v>1315</v>
      </c>
      <c r="H156" s="329" t="s">
        <v>1086</v>
      </c>
      <c r="I156" s="65" t="s">
        <v>1087</v>
      </c>
      <c r="J156" s="66" t="s">
        <v>406</v>
      </c>
      <c r="K156" s="66" t="s">
        <v>408</v>
      </c>
      <c r="L156" s="329" t="s">
        <v>1468</v>
      </c>
      <c r="M156" s="66" t="s">
        <v>13</v>
      </c>
      <c r="N156" s="255">
        <v>42865</v>
      </c>
      <c r="O156" s="255">
        <v>42747</v>
      </c>
      <c r="P156" s="287">
        <v>43476</v>
      </c>
      <c r="Q156" s="290">
        <v>290039.34999999998</v>
      </c>
      <c r="R156" s="68">
        <v>0.7</v>
      </c>
      <c r="S156" s="67" t="s">
        <v>285</v>
      </c>
      <c r="T156" s="67">
        <v>203027.55</v>
      </c>
    </row>
    <row r="157" spans="2:20" s="1" customFormat="1" ht="142.5" customHeight="1" x14ac:dyDescent="0.25">
      <c r="B157" s="384"/>
      <c r="C157" s="346"/>
      <c r="D157" s="358"/>
      <c r="E157" s="346"/>
      <c r="F157" s="65" t="s">
        <v>1866</v>
      </c>
      <c r="G157" s="329" t="s">
        <v>1316</v>
      </c>
      <c r="H157" s="329" t="s">
        <v>1020</v>
      </c>
      <c r="I157" s="65" t="s">
        <v>1021</v>
      </c>
      <c r="J157" s="66" t="s">
        <v>406</v>
      </c>
      <c r="K157" s="66" t="s">
        <v>408</v>
      </c>
      <c r="L157" s="329" t="s">
        <v>1469</v>
      </c>
      <c r="M157" s="66" t="s">
        <v>7</v>
      </c>
      <c r="N157" s="255">
        <v>42821</v>
      </c>
      <c r="O157" s="255">
        <v>42646</v>
      </c>
      <c r="P157" s="287">
        <v>43312</v>
      </c>
      <c r="Q157" s="290">
        <v>126337.97</v>
      </c>
      <c r="R157" s="68">
        <v>0.75</v>
      </c>
      <c r="S157" s="67" t="s">
        <v>285</v>
      </c>
      <c r="T157" s="67">
        <v>94753.48</v>
      </c>
    </row>
    <row r="158" spans="2:20" s="1" customFormat="1" ht="142.5" customHeight="1" x14ac:dyDescent="0.25">
      <c r="B158" s="384"/>
      <c r="C158" s="346"/>
      <c r="D158" s="358"/>
      <c r="E158" s="346"/>
      <c r="F158" s="65" t="s">
        <v>1867</v>
      </c>
      <c r="G158" s="329" t="s">
        <v>1317</v>
      </c>
      <c r="H158" s="329" t="s">
        <v>1034</v>
      </c>
      <c r="I158" s="65" t="s">
        <v>1035</v>
      </c>
      <c r="J158" s="66" t="s">
        <v>406</v>
      </c>
      <c r="K158" s="66" t="s">
        <v>408</v>
      </c>
      <c r="L158" s="329" t="s">
        <v>1470</v>
      </c>
      <c r="M158" s="66" t="s">
        <v>13</v>
      </c>
      <c r="N158" s="255">
        <v>42831</v>
      </c>
      <c r="O158" s="255">
        <v>42882</v>
      </c>
      <c r="P158" s="287">
        <v>43403</v>
      </c>
      <c r="Q158" s="290">
        <v>6600</v>
      </c>
      <c r="R158" s="68">
        <v>0.6</v>
      </c>
      <c r="S158" s="67" t="s">
        <v>285</v>
      </c>
      <c r="T158" s="67">
        <v>4950</v>
      </c>
    </row>
    <row r="159" spans="2:20" s="1" customFormat="1" ht="142.5" customHeight="1" x14ac:dyDescent="0.25">
      <c r="B159" s="384"/>
      <c r="C159" s="346"/>
      <c r="D159" s="358"/>
      <c r="E159" s="346"/>
      <c r="F159" s="65" t="s">
        <v>1867</v>
      </c>
      <c r="G159" s="329" t="s">
        <v>1036</v>
      </c>
      <c r="H159" s="329" t="s">
        <v>1037</v>
      </c>
      <c r="I159" s="65" t="s">
        <v>1038</v>
      </c>
      <c r="J159" s="66" t="s">
        <v>406</v>
      </c>
      <c r="K159" s="66" t="s">
        <v>408</v>
      </c>
      <c r="L159" s="329" t="s">
        <v>1471</v>
      </c>
      <c r="M159" s="66" t="s">
        <v>10</v>
      </c>
      <c r="N159" s="255">
        <v>42831</v>
      </c>
      <c r="O159" s="255">
        <v>42886</v>
      </c>
      <c r="P159" s="287">
        <v>43250</v>
      </c>
      <c r="Q159" s="290">
        <v>4200</v>
      </c>
      <c r="R159" s="68">
        <v>0.75</v>
      </c>
      <c r="S159" s="67" t="s">
        <v>285</v>
      </c>
      <c r="T159" s="67">
        <v>3150</v>
      </c>
    </row>
    <row r="160" spans="2:20" s="1" customFormat="1" ht="142.5" customHeight="1" x14ac:dyDescent="0.25">
      <c r="B160" s="384"/>
      <c r="C160" s="346"/>
      <c r="D160" s="358"/>
      <c r="E160" s="346"/>
      <c r="F160" s="73" t="s">
        <v>1868</v>
      </c>
      <c r="G160" s="329" t="s">
        <v>1747</v>
      </c>
      <c r="H160" s="329" t="s">
        <v>1750</v>
      </c>
      <c r="I160" s="78" t="s">
        <v>1754</v>
      </c>
      <c r="J160" s="66" t="s">
        <v>406</v>
      </c>
      <c r="K160" s="66" t="s">
        <v>408</v>
      </c>
      <c r="L160" s="78" t="s">
        <v>1758</v>
      </c>
      <c r="M160" s="79" t="s">
        <v>1762</v>
      </c>
      <c r="N160" s="255">
        <v>43153</v>
      </c>
      <c r="O160" s="255">
        <v>43070</v>
      </c>
      <c r="P160" s="287">
        <v>43281</v>
      </c>
      <c r="Q160" s="290">
        <v>97626.57</v>
      </c>
      <c r="R160" s="68">
        <v>0.6</v>
      </c>
      <c r="S160" s="67"/>
      <c r="T160" s="67">
        <v>58575.94</v>
      </c>
    </row>
    <row r="161" spans="2:20" s="1" customFormat="1" ht="142.5" customHeight="1" x14ac:dyDescent="0.25">
      <c r="B161" s="384"/>
      <c r="C161" s="346"/>
      <c r="D161" s="358"/>
      <c r="E161" s="346"/>
      <c r="F161" s="73" t="s">
        <v>1868</v>
      </c>
      <c r="G161" s="329" t="s">
        <v>1724</v>
      </c>
      <c r="H161" s="329" t="s">
        <v>1751</v>
      </c>
      <c r="I161" s="78" t="s">
        <v>1755</v>
      </c>
      <c r="J161" s="66" t="s">
        <v>406</v>
      </c>
      <c r="K161" s="66" t="s">
        <v>408</v>
      </c>
      <c r="L161" s="78" t="s">
        <v>1759</v>
      </c>
      <c r="M161" s="79" t="s">
        <v>7</v>
      </c>
      <c r="N161" s="255">
        <v>43153</v>
      </c>
      <c r="O161" s="255">
        <v>42978</v>
      </c>
      <c r="P161" s="287">
        <v>43495</v>
      </c>
      <c r="Q161" s="290">
        <v>398722.96</v>
      </c>
      <c r="R161" s="68">
        <v>0.6</v>
      </c>
      <c r="S161" s="67"/>
      <c r="T161" s="67">
        <v>239233.78</v>
      </c>
    </row>
    <row r="162" spans="2:20" s="1" customFormat="1" ht="90" customHeight="1" x14ac:dyDescent="0.25">
      <c r="B162" s="384"/>
      <c r="C162" s="346"/>
      <c r="D162" s="358"/>
      <c r="E162" s="346"/>
      <c r="F162" s="73" t="s">
        <v>1868</v>
      </c>
      <c r="G162" s="329" t="s">
        <v>1748</v>
      </c>
      <c r="H162" s="329" t="s">
        <v>1752</v>
      </c>
      <c r="I162" s="78" t="s">
        <v>1756</v>
      </c>
      <c r="J162" s="66" t="s">
        <v>406</v>
      </c>
      <c r="K162" s="66" t="s">
        <v>408</v>
      </c>
      <c r="L162" s="78" t="s">
        <v>1760</v>
      </c>
      <c r="M162" s="79" t="s">
        <v>13</v>
      </c>
      <c r="N162" s="255">
        <v>43153</v>
      </c>
      <c r="O162" s="255">
        <v>43008</v>
      </c>
      <c r="P162" s="287">
        <v>43646</v>
      </c>
      <c r="Q162" s="290">
        <v>234725.79</v>
      </c>
      <c r="R162" s="68">
        <v>0.6</v>
      </c>
      <c r="S162" s="67"/>
      <c r="T162" s="67">
        <v>140835.47</v>
      </c>
    </row>
    <row r="163" spans="2:20" s="1" customFormat="1" ht="90" customHeight="1" thickBot="1" x14ac:dyDescent="0.3">
      <c r="B163" s="384"/>
      <c r="C163" s="346"/>
      <c r="D163" s="358"/>
      <c r="E163" s="347"/>
      <c r="F163" s="116" t="s">
        <v>1869</v>
      </c>
      <c r="G163" s="329" t="s">
        <v>1749</v>
      </c>
      <c r="H163" s="329" t="s">
        <v>1753</v>
      </c>
      <c r="I163" s="134" t="s">
        <v>1757</v>
      </c>
      <c r="J163" s="94" t="s">
        <v>406</v>
      </c>
      <c r="K163" s="94" t="s">
        <v>408</v>
      </c>
      <c r="L163" s="134" t="s">
        <v>1761</v>
      </c>
      <c r="M163" s="146" t="s">
        <v>13</v>
      </c>
      <c r="N163" s="260">
        <v>43131</v>
      </c>
      <c r="O163" s="260">
        <v>43174</v>
      </c>
      <c r="P163" s="288">
        <v>43538</v>
      </c>
      <c r="Q163" s="291">
        <v>6600</v>
      </c>
      <c r="R163" s="99">
        <v>0.75</v>
      </c>
      <c r="S163" s="98"/>
      <c r="T163" s="98">
        <v>4950</v>
      </c>
    </row>
    <row r="164" spans="2:20" s="1" customFormat="1" ht="39.75" customHeight="1" thickBot="1" x14ac:dyDescent="0.3">
      <c r="B164" s="384"/>
      <c r="C164" s="346"/>
      <c r="D164" s="359"/>
      <c r="E164" s="375" t="s">
        <v>408</v>
      </c>
      <c r="F164" s="376"/>
      <c r="G164" s="376"/>
      <c r="H164" s="376"/>
      <c r="I164" s="376"/>
      <c r="J164" s="376"/>
      <c r="K164" s="121">
        <f>COUNTA(K115:K163)</f>
        <v>49</v>
      </c>
      <c r="L164" s="366"/>
      <c r="M164" s="367"/>
      <c r="N164" s="367"/>
      <c r="O164" s="367"/>
      <c r="P164" s="367"/>
      <c r="Q164" s="269">
        <f>SUM(Q115:Q163)</f>
        <v>8977429.6399999987</v>
      </c>
      <c r="R164" s="370"/>
      <c r="S164" s="371"/>
      <c r="T164" s="123">
        <f>SUM(T115:T163)</f>
        <v>5604367.7300000004</v>
      </c>
    </row>
    <row r="165" spans="2:20" s="1" customFormat="1" ht="90" customHeight="1" x14ac:dyDescent="0.25">
      <c r="B165" s="384"/>
      <c r="C165" s="346"/>
      <c r="D165" s="358"/>
      <c r="E165" s="361" t="s">
        <v>49</v>
      </c>
      <c r="F165" s="106" t="s">
        <v>1870</v>
      </c>
      <c r="G165" s="329" t="s">
        <v>1262</v>
      </c>
      <c r="H165" s="329" t="s">
        <v>258</v>
      </c>
      <c r="I165" s="127" t="s">
        <v>259</v>
      </c>
      <c r="J165" s="108" t="s">
        <v>406</v>
      </c>
      <c r="K165" s="108" t="s">
        <v>409</v>
      </c>
      <c r="L165" s="109" t="s">
        <v>258</v>
      </c>
      <c r="M165" s="108" t="s">
        <v>15</v>
      </c>
      <c r="N165" s="267">
        <v>42320</v>
      </c>
      <c r="O165" s="267">
        <v>42124</v>
      </c>
      <c r="P165" s="286">
        <v>42913</v>
      </c>
      <c r="Q165" s="289">
        <v>89465</v>
      </c>
      <c r="R165" s="111">
        <v>0.40473090035209297</v>
      </c>
      <c r="S165" s="110" t="s">
        <v>285</v>
      </c>
      <c r="T165" s="110">
        <v>40259.25</v>
      </c>
    </row>
    <row r="166" spans="2:20" s="1" customFormat="1" ht="90" customHeight="1" x14ac:dyDescent="0.25">
      <c r="B166" s="384"/>
      <c r="C166" s="346"/>
      <c r="D166" s="358"/>
      <c r="E166" s="362"/>
      <c r="F166" s="65" t="s">
        <v>1870</v>
      </c>
      <c r="G166" s="329" t="s">
        <v>1267</v>
      </c>
      <c r="H166" s="329" t="s">
        <v>38</v>
      </c>
      <c r="I166" s="73" t="s">
        <v>37</v>
      </c>
      <c r="J166" s="66" t="s">
        <v>406</v>
      </c>
      <c r="K166" s="66" t="s">
        <v>409</v>
      </c>
      <c r="L166" s="69" t="s">
        <v>38</v>
      </c>
      <c r="M166" s="66" t="s">
        <v>36</v>
      </c>
      <c r="N166" s="255">
        <v>42249</v>
      </c>
      <c r="O166" s="255">
        <v>42146</v>
      </c>
      <c r="P166" s="287">
        <v>42876</v>
      </c>
      <c r="Q166" s="290">
        <v>110060</v>
      </c>
      <c r="R166" s="68">
        <v>0.45</v>
      </c>
      <c r="S166" s="67" t="s">
        <v>285</v>
      </c>
      <c r="T166" s="67">
        <v>49527</v>
      </c>
    </row>
    <row r="167" spans="2:20" s="1" customFormat="1" ht="90" customHeight="1" x14ac:dyDescent="0.25">
      <c r="B167" s="384"/>
      <c r="C167" s="346"/>
      <c r="D167" s="358"/>
      <c r="E167" s="362"/>
      <c r="F167" s="65" t="s">
        <v>1870</v>
      </c>
      <c r="G167" s="329" t="s">
        <v>2595</v>
      </c>
      <c r="H167" s="329" t="s">
        <v>35</v>
      </c>
      <c r="I167" s="73" t="s">
        <v>34</v>
      </c>
      <c r="J167" s="66" t="s">
        <v>406</v>
      </c>
      <c r="K167" s="66" t="s">
        <v>409</v>
      </c>
      <c r="L167" s="69" t="s">
        <v>35</v>
      </c>
      <c r="M167" s="66" t="s">
        <v>33</v>
      </c>
      <c r="N167" s="255">
        <v>42249</v>
      </c>
      <c r="O167" s="255">
        <v>42309</v>
      </c>
      <c r="P167" s="287">
        <v>43039</v>
      </c>
      <c r="Q167" s="290">
        <v>580195</v>
      </c>
      <c r="R167" s="68">
        <v>0.45</v>
      </c>
      <c r="S167" s="67" t="s">
        <v>285</v>
      </c>
      <c r="T167" s="67">
        <v>261087.75</v>
      </c>
    </row>
    <row r="168" spans="2:20" s="1" customFormat="1" ht="90" customHeight="1" x14ac:dyDescent="0.25">
      <c r="B168" s="384"/>
      <c r="C168" s="346"/>
      <c r="D168" s="358"/>
      <c r="E168" s="362"/>
      <c r="F168" s="65" t="s">
        <v>1870</v>
      </c>
      <c r="G168" s="329" t="s">
        <v>2596</v>
      </c>
      <c r="H168" s="329" t="s">
        <v>256</v>
      </c>
      <c r="I168" s="73" t="s">
        <v>257</v>
      </c>
      <c r="J168" s="66" t="s">
        <v>406</v>
      </c>
      <c r="K168" s="66" t="s">
        <v>409</v>
      </c>
      <c r="L168" s="69" t="s">
        <v>256</v>
      </c>
      <c r="M168" s="66" t="s">
        <v>13</v>
      </c>
      <c r="N168" s="255">
        <v>42320</v>
      </c>
      <c r="O168" s="255">
        <v>42248</v>
      </c>
      <c r="P168" s="287">
        <v>43251</v>
      </c>
      <c r="Q168" s="290">
        <v>150108.25</v>
      </c>
      <c r="R168" s="68">
        <v>0.45</v>
      </c>
      <c r="S168" s="67" t="s">
        <v>285</v>
      </c>
      <c r="T168" s="67">
        <v>67548.710000000006</v>
      </c>
    </row>
    <row r="169" spans="2:20" s="1" customFormat="1" ht="90" customHeight="1" x14ac:dyDescent="0.25">
      <c r="B169" s="384"/>
      <c r="C169" s="346"/>
      <c r="D169" s="358"/>
      <c r="E169" s="362"/>
      <c r="F169" s="65" t="s">
        <v>1870</v>
      </c>
      <c r="G169" s="329" t="s">
        <v>2597</v>
      </c>
      <c r="H169" s="329" t="s">
        <v>17</v>
      </c>
      <c r="I169" s="73" t="s">
        <v>16</v>
      </c>
      <c r="J169" s="66" t="s">
        <v>406</v>
      </c>
      <c r="K169" s="66" t="s">
        <v>409</v>
      </c>
      <c r="L169" s="69" t="s">
        <v>17</v>
      </c>
      <c r="M169" s="69" t="s">
        <v>73</v>
      </c>
      <c r="N169" s="255">
        <v>42249</v>
      </c>
      <c r="O169" s="255">
        <v>42186</v>
      </c>
      <c r="P169" s="287">
        <v>42916</v>
      </c>
      <c r="Q169" s="290">
        <v>174002.52</v>
      </c>
      <c r="R169" s="68">
        <v>0.44999997701182726</v>
      </c>
      <c r="S169" s="67" t="s">
        <v>285</v>
      </c>
      <c r="T169" s="67">
        <v>78301.13</v>
      </c>
    </row>
    <row r="170" spans="2:20" s="1" customFormat="1" ht="90" customHeight="1" x14ac:dyDescent="0.25">
      <c r="B170" s="384"/>
      <c r="C170" s="346"/>
      <c r="D170" s="358"/>
      <c r="E170" s="362"/>
      <c r="F170" s="65" t="s">
        <v>1870</v>
      </c>
      <c r="G170" s="329" t="s">
        <v>2598</v>
      </c>
      <c r="H170" s="329" t="s">
        <v>23</v>
      </c>
      <c r="I170" s="73" t="s">
        <v>22</v>
      </c>
      <c r="J170" s="66" t="s">
        <v>406</v>
      </c>
      <c r="K170" s="66" t="s">
        <v>409</v>
      </c>
      <c r="L170" s="69" t="s">
        <v>23</v>
      </c>
      <c r="M170" s="66" t="s">
        <v>21</v>
      </c>
      <c r="N170" s="255">
        <v>42249</v>
      </c>
      <c r="O170" s="255">
        <v>42248</v>
      </c>
      <c r="P170" s="287">
        <v>42978</v>
      </c>
      <c r="Q170" s="290">
        <v>141225</v>
      </c>
      <c r="R170" s="68">
        <v>0.45</v>
      </c>
      <c r="S170" s="67" t="s">
        <v>285</v>
      </c>
      <c r="T170" s="67">
        <v>63551.25</v>
      </c>
    </row>
    <row r="171" spans="2:20" s="1" customFormat="1" ht="90" customHeight="1" x14ac:dyDescent="0.25">
      <c r="B171" s="384"/>
      <c r="C171" s="346"/>
      <c r="D171" s="358"/>
      <c r="E171" s="362"/>
      <c r="F171" s="65" t="s">
        <v>1870</v>
      </c>
      <c r="G171" s="329" t="s">
        <v>1318</v>
      </c>
      <c r="H171" s="329" t="s">
        <v>28</v>
      </c>
      <c r="I171" s="73" t="s">
        <v>29</v>
      </c>
      <c r="J171" s="66" t="s">
        <v>406</v>
      </c>
      <c r="K171" s="66" t="s">
        <v>409</v>
      </c>
      <c r="L171" s="69" t="s">
        <v>28</v>
      </c>
      <c r="M171" s="66" t="s">
        <v>25</v>
      </c>
      <c r="N171" s="255">
        <v>42249</v>
      </c>
      <c r="O171" s="255">
        <v>42278</v>
      </c>
      <c r="P171" s="287">
        <v>43100</v>
      </c>
      <c r="Q171" s="290">
        <v>263611.86</v>
      </c>
      <c r="R171" s="68">
        <v>0.4500000113803681</v>
      </c>
      <c r="S171" s="67" t="s">
        <v>285</v>
      </c>
      <c r="T171" s="67">
        <v>118625.34</v>
      </c>
    </row>
    <row r="172" spans="2:20" s="1" customFormat="1" ht="90" customHeight="1" x14ac:dyDescent="0.25">
      <c r="B172" s="384"/>
      <c r="C172" s="346"/>
      <c r="D172" s="358"/>
      <c r="E172" s="362"/>
      <c r="F172" s="65" t="s">
        <v>1871</v>
      </c>
      <c r="G172" s="329" t="s">
        <v>2599</v>
      </c>
      <c r="H172" s="329" t="s">
        <v>32</v>
      </c>
      <c r="I172" s="73" t="s">
        <v>31</v>
      </c>
      <c r="J172" s="66" t="s">
        <v>406</v>
      </c>
      <c r="K172" s="66" t="s">
        <v>409</v>
      </c>
      <c r="L172" s="69" t="s">
        <v>32</v>
      </c>
      <c r="M172" s="66" t="s">
        <v>30</v>
      </c>
      <c r="N172" s="255">
        <v>42226</v>
      </c>
      <c r="O172" s="255">
        <v>42256</v>
      </c>
      <c r="P172" s="287">
        <v>42621</v>
      </c>
      <c r="Q172" s="290">
        <v>20000</v>
      </c>
      <c r="R172" s="68">
        <v>0.75</v>
      </c>
      <c r="S172" s="67" t="s">
        <v>285</v>
      </c>
      <c r="T172" s="67">
        <v>15000</v>
      </c>
    </row>
    <row r="173" spans="2:20" s="1" customFormat="1" ht="90" customHeight="1" x14ac:dyDescent="0.25">
      <c r="B173" s="384"/>
      <c r="C173" s="346"/>
      <c r="D173" s="358"/>
      <c r="E173" s="362"/>
      <c r="F173" s="65" t="s">
        <v>1871</v>
      </c>
      <c r="G173" s="329" t="s">
        <v>2600</v>
      </c>
      <c r="H173" s="329" t="s">
        <v>1472</v>
      </c>
      <c r="I173" s="73" t="s">
        <v>48</v>
      </c>
      <c r="J173" s="66" t="s">
        <v>406</v>
      </c>
      <c r="K173" s="66" t="s">
        <v>409</v>
      </c>
      <c r="L173" s="69" t="s">
        <v>1472</v>
      </c>
      <c r="M173" s="66" t="s">
        <v>13</v>
      </c>
      <c r="N173" s="255">
        <v>42226</v>
      </c>
      <c r="O173" s="255">
        <v>42244</v>
      </c>
      <c r="P173" s="287">
        <v>42609</v>
      </c>
      <c r="Q173" s="290">
        <v>20000</v>
      </c>
      <c r="R173" s="68">
        <v>0.75</v>
      </c>
      <c r="S173" s="67" t="s">
        <v>285</v>
      </c>
      <c r="T173" s="67">
        <v>15000</v>
      </c>
    </row>
    <row r="174" spans="2:20" s="1" customFormat="1" ht="90" customHeight="1" x14ac:dyDescent="0.25">
      <c r="B174" s="384"/>
      <c r="C174" s="346"/>
      <c r="D174" s="358"/>
      <c r="E174" s="362"/>
      <c r="F174" s="65" t="s">
        <v>1871</v>
      </c>
      <c r="G174" s="329" t="s">
        <v>1319</v>
      </c>
      <c r="H174" s="329" t="s">
        <v>1472</v>
      </c>
      <c r="I174" s="73" t="s">
        <v>20</v>
      </c>
      <c r="J174" s="66" t="s">
        <v>406</v>
      </c>
      <c r="K174" s="66" t="s">
        <v>409</v>
      </c>
      <c r="L174" s="69" t="s">
        <v>1472</v>
      </c>
      <c r="M174" s="66" t="s">
        <v>10</v>
      </c>
      <c r="N174" s="255">
        <v>42226</v>
      </c>
      <c r="O174" s="255">
        <v>42269</v>
      </c>
      <c r="P174" s="287">
        <v>42634</v>
      </c>
      <c r="Q174" s="290">
        <v>20000</v>
      </c>
      <c r="R174" s="68">
        <v>0.75</v>
      </c>
      <c r="S174" s="67" t="s">
        <v>285</v>
      </c>
      <c r="T174" s="67">
        <v>15000</v>
      </c>
    </row>
    <row r="175" spans="2:20" s="1" customFormat="1" ht="90" customHeight="1" x14ac:dyDescent="0.25">
      <c r="B175" s="384"/>
      <c r="C175" s="346"/>
      <c r="D175" s="358"/>
      <c r="E175" s="362"/>
      <c r="F175" s="65" t="s">
        <v>1871</v>
      </c>
      <c r="G175" s="329" t="s">
        <v>2601</v>
      </c>
      <c r="H175" s="329" t="s">
        <v>1472</v>
      </c>
      <c r="I175" s="73" t="s">
        <v>14</v>
      </c>
      <c r="J175" s="66" t="s">
        <v>406</v>
      </c>
      <c r="K175" s="66" t="s">
        <v>409</v>
      </c>
      <c r="L175" s="69" t="s">
        <v>1472</v>
      </c>
      <c r="M175" s="66" t="s">
        <v>13</v>
      </c>
      <c r="N175" s="255">
        <v>42226</v>
      </c>
      <c r="O175" s="255">
        <v>42251</v>
      </c>
      <c r="P175" s="287">
        <v>42616</v>
      </c>
      <c r="Q175" s="290">
        <v>20000</v>
      </c>
      <c r="R175" s="68">
        <v>0.75</v>
      </c>
      <c r="S175" s="67" t="s">
        <v>285</v>
      </c>
      <c r="T175" s="67">
        <v>15000</v>
      </c>
    </row>
    <row r="176" spans="2:20" s="1" customFormat="1" ht="39.6" x14ac:dyDescent="0.25">
      <c r="B176" s="384"/>
      <c r="C176" s="346"/>
      <c r="D176" s="358"/>
      <c r="E176" s="362"/>
      <c r="F176" s="65" t="s">
        <v>1871</v>
      </c>
      <c r="G176" s="329" t="s">
        <v>1320</v>
      </c>
      <c r="H176" s="329" t="s">
        <v>1473</v>
      </c>
      <c r="I176" s="73" t="s">
        <v>40</v>
      </c>
      <c r="J176" s="66" t="s">
        <v>406</v>
      </c>
      <c r="K176" s="66" t="s">
        <v>409</v>
      </c>
      <c r="L176" s="69" t="s">
        <v>1473</v>
      </c>
      <c r="M176" s="66" t="s">
        <v>15</v>
      </c>
      <c r="N176" s="255">
        <v>42226</v>
      </c>
      <c r="O176" s="255">
        <v>42238</v>
      </c>
      <c r="P176" s="287">
        <v>42603</v>
      </c>
      <c r="Q176" s="290">
        <v>20000</v>
      </c>
      <c r="R176" s="68">
        <v>0.75</v>
      </c>
      <c r="S176" s="67" t="s">
        <v>285</v>
      </c>
      <c r="T176" s="67">
        <v>15000</v>
      </c>
    </row>
    <row r="177" spans="2:20" s="1" customFormat="1" ht="90" customHeight="1" x14ac:dyDescent="0.25">
      <c r="B177" s="384"/>
      <c r="C177" s="346"/>
      <c r="D177" s="358"/>
      <c r="E177" s="362"/>
      <c r="F177" s="65" t="s">
        <v>1871</v>
      </c>
      <c r="G177" s="329" t="s">
        <v>1321</v>
      </c>
      <c r="H177" s="329" t="s">
        <v>42</v>
      </c>
      <c r="I177" s="73" t="s">
        <v>41</v>
      </c>
      <c r="J177" s="66" t="s">
        <v>406</v>
      </c>
      <c r="K177" s="66" t="s">
        <v>409</v>
      </c>
      <c r="L177" s="69" t="s">
        <v>42</v>
      </c>
      <c r="M177" s="66" t="s">
        <v>21</v>
      </c>
      <c r="N177" s="255">
        <v>42226</v>
      </c>
      <c r="O177" s="255">
        <v>42242</v>
      </c>
      <c r="P177" s="287">
        <v>42607</v>
      </c>
      <c r="Q177" s="290">
        <v>20000</v>
      </c>
      <c r="R177" s="68">
        <v>0.75</v>
      </c>
      <c r="S177" s="67" t="s">
        <v>285</v>
      </c>
      <c r="T177" s="67">
        <v>15000</v>
      </c>
    </row>
    <row r="178" spans="2:20" s="1" customFormat="1" ht="90" customHeight="1" x14ac:dyDescent="0.25">
      <c r="B178" s="384"/>
      <c r="C178" s="346"/>
      <c r="D178" s="358"/>
      <c r="E178" s="362"/>
      <c r="F178" s="65" t="s">
        <v>1871</v>
      </c>
      <c r="G178" s="329" t="s">
        <v>2602</v>
      </c>
      <c r="H178" s="329" t="s">
        <v>47</v>
      </c>
      <c r="I178" s="73" t="s">
        <v>46</v>
      </c>
      <c r="J178" s="66" t="s">
        <v>406</v>
      </c>
      <c r="K178" s="66" t="s">
        <v>409</v>
      </c>
      <c r="L178" s="69" t="s">
        <v>47</v>
      </c>
      <c r="M178" s="66" t="s">
        <v>33</v>
      </c>
      <c r="N178" s="255">
        <v>42226</v>
      </c>
      <c r="O178" s="255">
        <v>42267</v>
      </c>
      <c r="P178" s="287">
        <v>42632</v>
      </c>
      <c r="Q178" s="290">
        <v>19750</v>
      </c>
      <c r="R178" s="68">
        <v>0.75</v>
      </c>
      <c r="S178" s="67" t="s">
        <v>285</v>
      </c>
      <c r="T178" s="67">
        <v>14812.5</v>
      </c>
    </row>
    <row r="179" spans="2:20" s="1" customFormat="1" ht="90" customHeight="1" x14ac:dyDescent="0.25">
      <c r="B179" s="384"/>
      <c r="C179" s="346"/>
      <c r="D179" s="358"/>
      <c r="E179" s="362"/>
      <c r="F179" s="65" t="s">
        <v>1871</v>
      </c>
      <c r="G179" s="329" t="s">
        <v>2603</v>
      </c>
      <c r="H179" s="329" t="s">
        <v>1474</v>
      </c>
      <c r="I179" s="73" t="s">
        <v>39</v>
      </c>
      <c r="J179" s="66" t="s">
        <v>406</v>
      </c>
      <c r="K179" s="66" t="s">
        <v>409</v>
      </c>
      <c r="L179" s="69" t="s">
        <v>1474</v>
      </c>
      <c r="M179" s="66" t="s">
        <v>13</v>
      </c>
      <c r="N179" s="255">
        <v>42226</v>
      </c>
      <c r="O179" s="255">
        <v>42256</v>
      </c>
      <c r="P179" s="287">
        <v>42621</v>
      </c>
      <c r="Q179" s="290">
        <v>20000</v>
      </c>
      <c r="R179" s="68">
        <v>0.75</v>
      </c>
      <c r="S179" s="67" t="s">
        <v>285</v>
      </c>
      <c r="T179" s="67">
        <v>15000</v>
      </c>
    </row>
    <row r="180" spans="2:20" s="1" customFormat="1" ht="90" customHeight="1" x14ac:dyDescent="0.25">
      <c r="B180" s="384"/>
      <c r="C180" s="346"/>
      <c r="D180" s="358"/>
      <c r="E180" s="362"/>
      <c r="F180" s="65" t="s">
        <v>1871</v>
      </c>
      <c r="G180" s="329" t="s">
        <v>1314</v>
      </c>
      <c r="H180" s="329" t="s">
        <v>44</v>
      </c>
      <c r="I180" s="73" t="s">
        <v>43</v>
      </c>
      <c r="J180" s="66" t="s">
        <v>406</v>
      </c>
      <c r="K180" s="66" t="s">
        <v>409</v>
      </c>
      <c r="L180" s="69" t="s">
        <v>44</v>
      </c>
      <c r="M180" s="66" t="s">
        <v>1</v>
      </c>
      <c r="N180" s="255">
        <v>42305</v>
      </c>
      <c r="O180" s="255">
        <v>42318</v>
      </c>
      <c r="P180" s="287">
        <v>42683</v>
      </c>
      <c r="Q180" s="290">
        <v>20000</v>
      </c>
      <c r="R180" s="68">
        <v>0.75</v>
      </c>
      <c r="S180" s="67" t="s">
        <v>285</v>
      </c>
      <c r="T180" s="67">
        <v>15000</v>
      </c>
    </row>
    <row r="181" spans="2:20" s="1" customFormat="1" ht="90" customHeight="1" x14ac:dyDescent="0.25">
      <c r="B181" s="384"/>
      <c r="C181" s="346"/>
      <c r="D181" s="358"/>
      <c r="E181" s="362"/>
      <c r="F181" s="65" t="s">
        <v>1871</v>
      </c>
      <c r="G181" s="329" t="s">
        <v>1276</v>
      </c>
      <c r="H181" s="329" t="s">
        <v>1472</v>
      </c>
      <c r="I181" s="73" t="s">
        <v>45</v>
      </c>
      <c r="J181" s="66" t="s">
        <v>406</v>
      </c>
      <c r="K181" s="66" t="s">
        <v>409</v>
      </c>
      <c r="L181" s="69" t="s">
        <v>1472</v>
      </c>
      <c r="M181" s="66" t="s">
        <v>7</v>
      </c>
      <c r="N181" s="255">
        <v>42305</v>
      </c>
      <c r="O181" s="255">
        <v>42319</v>
      </c>
      <c r="P181" s="287">
        <v>42684</v>
      </c>
      <c r="Q181" s="290">
        <v>20000</v>
      </c>
      <c r="R181" s="68">
        <v>0.75</v>
      </c>
      <c r="S181" s="67" t="s">
        <v>285</v>
      </c>
      <c r="T181" s="67">
        <v>15000</v>
      </c>
    </row>
    <row r="182" spans="2:20" s="1" customFormat="1" ht="90" customHeight="1" x14ac:dyDescent="0.25">
      <c r="B182" s="384"/>
      <c r="C182" s="346"/>
      <c r="D182" s="358"/>
      <c r="E182" s="362"/>
      <c r="F182" s="65" t="s">
        <v>1871</v>
      </c>
      <c r="G182" s="329" t="s">
        <v>2604</v>
      </c>
      <c r="H182" s="329" t="s">
        <v>1472</v>
      </c>
      <c r="I182" s="73" t="s">
        <v>24</v>
      </c>
      <c r="J182" s="66" t="s">
        <v>406</v>
      </c>
      <c r="K182" s="66" t="s">
        <v>409</v>
      </c>
      <c r="L182" s="69" t="s">
        <v>1472</v>
      </c>
      <c r="M182" s="66" t="s">
        <v>13</v>
      </c>
      <c r="N182" s="255">
        <v>42305</v>
      </c>
      <c r="O182" s="255">
        <v>42325</v>
      </c>
      <c r="P182" s="287">
        <v>42690</v>
      </c>
      <c r="Q182" s="290">
        <v>20000</v>
      </c>
      <c r="R182" s="68">
        <v>0.75</v>
      </c>
      <c r="S182" s="67" t="s">
        <v>285</v>
      </c>
      <c r="T182" s="67">
        <v>15000</v>
      </c>
    </row>
    <row r="183" spans="2:20" s="1" customFormat="1" ht="90" customHeight="1" x14ac:dyDescent="0.25">
      <c r="B183" s="384"/>
      <c r="C183" s="346"/>
      <c r="D183" s="358"/>
      <c r="E183" s="362"/>
      <c r="F183" s="65" t="s">
        <v>1871</v>
      </c>
      <c r="G183" s="329" t="s">
        <v>1322</v>
      </c>
      <c r="H183" s="329" t="s">
        <v>1472</v>
      </c>
      <c r="I183" s="73" t="s">
        <v>19</v>
      </c>
      <c r="J183" s="66" t="s">
        <v>406</v>
      </c>
      <c r="K183" s="66" t="s">
        <v>409</v>
      </c>
      <c r="L183" s="69" t="s">
        <v>1472</v>
      </c>
      <c r="M183" s="66" t="s">
        <v>18</v>
      </c>
      <c r="N183" s="255">
        <v>42305</v>
      </c>
      <c r="O183" s="255">
        <v>42320</v>
      </c>
      <c r="P183" s="287">
        <v>42685</v>
      </c>
      <c r="Q183" s="290">
        <v>20000</v>
      </c>
      <c r="R183" s="68">
        <v>0.75</v>
      </c>
      <c r="S183" s="67" t="s">
        <v>285</v>
      </c>
      <c r="T183" s="67">
        <v>15000</v>
      </c>
    </row>
    <row r="184" spans="2:20" s="1" customFormat="1" ht="90" customHeight="1" x14ac:dyDescent="0.25">
      <c r="B184" s="384"/>
      <c r="C184" s="346"/>
      <c r="D184" s="358"/>
      <c r="E184" s="362"/>
      <c r="F184" s="65" t="s">
        <v>1871</v>
      </c>
      <c r="G184" s="329" t="s">
        <v>2605</v>
      </c>
      <c r="H184" s="329" t="s">
        <v>27</v>
      </c>
      <c r="I184" s="73" t="s">
        <v>26</v>
      </c>
      <c r="J184" s="66" t="s">
        <v>406</v>
      </c>
      <c r="K184" s="66" t="s">
        <v>409</v>
      </c>
      <c r="L184" s="69" t="s">
        <v>27</v>
      </c>
      <c r="M184" s="66" t="s">
        <v>25</v>
      </c>
      <c r="N184" s="255">
        <v>42305</v>
      </c>
      <c r="O184" s="255">
        <v>42349</v>
      </c>
      <c r="P184" s="287">
        <v>42714</v>
      </c>
      <c r="Q184" s="290">
        <v>20000</v>
      </c>
      <c r="R184" s="68">
        <v>0.75</v>
      </c>
      <c r="S184" s="67" t="s">
        <v>285</v>
      </c>
      <c r="T184" s="67">
        <v>15000</v>
      </c>
    </row>
    <row r="185" spans="2:20" s="1" customFormat="1" ht="90" customHeight="1" x14ac:dyDescent="0.25">
      <c r="B185" s="384"/>
      <c r="C185" s="346"/>
      <c r="D185" s="358"/>
      <c r="E185" s="362"/>
      <c r="F185" s="65" t="s">
        <v>1872</v>
      </c>
      <c r="G185" s="329" t="s">
        <v>1323</v>
      </c>
      <c r="H185" s="329" t="s">
        <v>329</v>
      </c>
      <c r="I185" s="73" t="s">
        <v>330</v>
      </c>
      <c r="J185" s="66" t="s">
        <v>406</v>
      </c>
      <c r="K185" s="66" t="s">
        <v>409</v>
      </c>
      <c r="L185" s="69" t="s">
        <v>329</v>
      </c>
      <c r="M185" s="66" t="s">
        <v>25</v>
      </c>
      <c r="N185" s="255">
        <v>42383</v>
      </c>
      <c r="O185" s="255">
        <v>42339</v>
      </c>
      <c r="P185" s="287">
        <v>43069</v>
      </c>
      <c r="Q185" s="290">
        <v>299302.98</v>
      </c>
      <c r="R185" s="68">
        <v>0.449999996658904</v>
      </c>
      <c r="S185" s="67" t="s">
        <v>285</v>
      </c>
      <c r="T185" s="67">
        <v>134686.34</v>
      </c>
    </row>
    <row r="186" spans="2:20" s="1" customFormat="1" ht="115.5" customHeight="1" x14ac:dyDescent="0.25">
      <c r="B186" s="384"/>
      <c r="C186" s="346"/>
      <c r="D186" s="358"/>
      <c r="E186" s="362"/>
      <c r="F186" s="65" t="s">
        <v>1873</v>
      </c>
      <c r="G186" s="329" t="s">
        <v>911</v>
      </c>
      <c r="H186" s="329" t="s">
        <v>305</v>
      </c>
      <c r="I186" s="73" t="s">
        <v>306</v>
      </c>
      <c r="J186" s="66" t="s">
        <v>406</v>
      </c>
      <c r="K186" s="66" t="s">
        <v>409</v>
      </c>
      <c r="L186" s="69" t="s">
        <v>1475</v>
      </c>
      <c r="M186" s="66" t="s">
        <v>13</v>
      </c>
      <c r="N186" s="255">
        <v>42368</v>
      </c>
      <c r="O186" s="255">
        <v>42370</v>
      </c>
      <c r="P186" s="287">
        <v>43100</v>
      </c>
      <c r="Q186" s="290">
        <v>637309.84</v>
      </c>
      <c r="R186" s="68">
        <v>0.700000003138191</v>
      </c>
      <c r="S186" s="67" t="s">
        <v>285</v>
      </c>
      <c r="T186" s="67">
        <v>446116.89</v>
      </c>
    </row>
    <row r="187" spans="2:20" s="1" customFormat="1" ht="90" customHeight="1" x14ac:dyDescent="0.25">
      <c r="B187" s="384"/>
      <c r="C187" s="346"/>
      <c r="D187" s="358"/>
      <c r="E187" s="362"/>
      <c r="F187" s="65" t="s">
        <v>1871</v>
      </c>
      <c r="G187" s="329" t="s">
        <v>1271</v>
      </c>
      <c r="H187" s="329" t="s">
        <v>12</v>
      </c>
      <c r="I187" s="73" t="s">
        <v>11</v>
      </c>
      <c r="J187" s="66" t="s">
        <v>406</v>
      </c>
      <c r="K187" s="66" t="s">
        <v>409</v>
      </c>
      <c r="L187" s="69" t="s">
        <v>12</v>
      </c>
      <c r="M187" s="66" t="s">
        <v>10</v>
      </c>
      <c r="N187" s="255">
        <v>42305</v>
      </c>
      <c r="O187" s="255">
        <v>42350</v>
      </c>
      <c r="P187" s="287">
        <v>42715</v>
      </c>
      <c r="Q187" s="290">
        <v>19900</v>
      </c>
      <c r="R187" s="68">
        <v>0.75</v>
      </c>
      <c r="S187" s="67" t="s">
        <v>285</v>
      </c>
      <c r="T187" s="67">
        <v>14925</v>
      </c>
    </row>
    <row r="188" spans="2:20" s="1" customFormat="1" ht="90" customHeight="1" x14ac:dyDescent="0.25">
      <c r="B188" s="384"/>
      <c r="C188" s="346"/>
      <c r="D188" s="358"/>
      <c r="E188" s="362"/>
      <c r="F188" s="65" t="s">
        <v>1871</v>
      </c>
      <c r="G188" s="329" t="s">
        <v>2606</v>
      </c>
      <c r="H188" s="329" t="s">
        <v>9</v>
      </c>
      <c r="I188" s="73" t="s">
        <v>8</v>
      </c>
      <c r="J188" s="66" t="s">
        <v>406</v>
      </c>
      <c r="K188" s="66" t="s">
        <v>409</v>
      </c>
      <c r="L188" s="69" t="s">
        <v>9</v>
      </c>
      <c r="M188" s="66" t="s">
        <v>7</v>
      </c>
      <c r="N188" s="255">
        <v>42305</v>
      </c>
      <c r="O188" s="255">
        <v>42549</v>
      </c>
      <c r="P188" s="287">
        <v>42913</v>
      </c>
      <c r="Q188" s="290">
        <v>19500</v>
      </c>
      <c r="R188" s="68">
        <v>0.75</v>
      </c>
      <c r="S188" s="67" t="s">
        <v>285</v>
      </c>
      <c r="T188" s="67">
        <v>14625</v>
      </c>
    </row>
    <row r="189" spans="2:20" s="1" customFormat="1" ht="90" customHeight="1" x14ac:dyDescent="0.25">
      <c r="B189" s="384"/>
      <c r="C189" s="346"/>
      <c r="D189" s="358"/>
      <c r="E189" s="362"/>
      <c r="F189" s="65" t="s">
        <v>1871</v>
      </c>
      <c r="G189" s="329" t="s">
        <v>1324</v>
      </c>
      <c r="H189" s="329" t="s">
        <v>6</v>
      </c>
      <c r="I189" s="73" t="s">
        <v>5</v>
      </c>
      <c r="J189" s="66" t="s">
        <v>406</v>
      </c>
      <c r="K189" s="66" t="s">
        <v>409</v>
      </c>
      <c r="L189" s="69" t="s">
        <v>6</v>
      </c>
      <c r="M189" s="66" t="s">
        <v>4</v>
      </c>
      <c r="N189" s="255">
        <v>42305</v>
      </c>
      <c r="O189" s="255">
        <v>42314</v>
      </c>
      <c r="P189" s="287">
        <v>42679</v>
      </c>
      <c r="Q189" s="290">
        <v>20000</v>
      </c>
      <c r="R189" s="68">
        <v>0.75</v>
      </c>
      <c r="S189" s="67" t="s">
        <v>285</v>
      </c>
      <c r="T189" s="67">
        <v>15000</v>
      </c>
    </row>
    <row r="190" spans="2:20" s="1" customFormat="1" ht="90" customHeight="1" x14ac:dyDescent="0.25">
      <c r="B190" s="384"/>
      <c r="C190" s="346"/>
      <c r="D190" s="358"/>
      <c r="E190" s="362"/>
      <c r="F190" s="65" t="s">
        <v>1871</v>
      </c>
      <c r="G190" s="329" t="s">
        <v>1325</v>
      </c>
      <c r="H190" s="329" t="s">
        <v>3</v>
      </c>
      <c r="I190" s="73" t="s">
        <v>2</v>
      </c>
      <c r="J190" s="66" t="s">
        <v>406</v>
      </c>
      <c r="K190" s="66" t="s">
        <v>409</v>
      </c>
      <c r="L190" s="69" t="s">
        <v>3</v>
      </c>
      <c r="M190" s="66" t="s">
        <v>1</v>
      </c>
      <c r="N190" s="255">
        <v>42305</v>
      </c>
      <c r="O190" s="255">
        <v>42355</v>
      </c>
      <c r="P190" s="287">
        <v>42720</v>
      </c>
      <c r="Q190" s="290">
        <v>20000</v>
      </c>
      <c r="R190" s="68">
        <v>0.75</v>
      </c>
      <c r="S190" s="67" t="s">
        <v>285</v>
      </c>
      <c r="T190" s="67">
        <v>15000</v>
      </c>
    </row>
    <row r="191" spans="2:20" s="1" customFormat="1" ht="118.5" customHeight="1" x14ac:dyDescent="0.25">
      <c r="B191" s="384"/>
      <c r="C191" s="346"/>
      <c r="D191" s="358"/>
      <c r="E191" s="362"/>
      <c r="F191" s="65" t="s">
        <v>1873</v>
      </c>
      <c r="G191" s="329" t="s">
        <v>1312</v>
      </c>
      <c r="H191" s="329" t="s">
        <v>307</v>
      </c>
      <c r="I191" s="73" t="s">
        <v>308</v>
      </c>
      <c r="J191" s="66" t="s">
        <v>406</v>
      </c>
      <c r="K191" s="66" t="s">
        <v>409</v>
      </c>
      <c r="L191" s="69" t="s">
        <v>1476</v>
      </c>
      <c r="M191" s="66" t="s">
        <v>13</v>
      </c>
      <c r="N191" s="255">
        <v>42368</v>
      </c>
      <c r="O191" s="255">
        <v>42430</v>
      </c>
      <c r="P191" s="287">
        <v>43344</v>
      </c>
      <c r="Q191" s="290">
        <v>698519.65</v>
      </c>
      <c r="R191" s="68">
        <v>0.70000000715799471</v>
      </c>
      <c r="S191" s="67" t="s">
        <v>285</v>
      </c>
      <c r="T191" s="67">
        <v>488963.76</v>
      </c>
    </row>
    <row r="192" spans="2:20" s="1" customFormat="1" ht="90" customHeight="1" x14ac:dyDescent="0.25">
      <c r="B192" s="384"/>
      <c r="C192" s="346"/>
      <c r="D192" s="358"/>
      <c r="E192" s="362"/>
      <c r="F192" s="65" t="s">
        <v>1871</v>
      </c>
      <c r="G192" s="329" t="s">
        <v>2607</v>
      </c>
      <c r="H192" s="329" t="s">
        <v>313</v>
      </c>
      <c r="I192" s="73" t="s">
        <v>314</v>
      </c>
      <c r="J192" s="66" t="s">
        <v>406</v>
      </c>
      <c r="K192" s="66" t="s">
        <v>409</v>
      </c>
      <c r="L192" s="69" t="s">
        <v>313</v>
      </c>
      <c r="M192" s="66" t="s">
        <v>15</v>
      </c>
      <c r="N192" s="255">
        <v>42387</v>
      </c>
      <c r="O192" s="255">
        <v>42390</v>
      </c>
      <c r="P192" s="287">
        <v>42755</v>
      </c>
      <c r="Q192" s="290">
        <v>20000</v>
      </c>
      <c r="R192" s="68">
        <v>0.75</v>
      </c>
      <c r="S192" s="67" t="s">
        <v>285</v>
      </c>
      <c r="T192" s="67">
        <v>15000</v>
      </c>
    </row>
    <row r="193" spans="2:20" s="1" customFormat="1" ht="90" customHeight="1" x14ac:dyDescent="0.25">
      <c r="B193" s="384"/>
      <c r="C193" s="346"/>
      <c r="D193" s="358"/>
      <c r="E193" s="362"/>
      <c r="F193" s="65" t="s">
        <v>1872</v>
      </c>
      <c r="G193" s="329" t="s">
        <v>1477</v>
      </c>
      <c r="H193" s="329" t="s">
        <v>331</v>
      </c>
      <c r="I193" s="73" t="s">
        <v>332</v>
      </c>
      <c r="J193" s="66" t="s">
        <v>406</v>
      </c>
      <c r="K193" s="66" t="s">
        <v>409</v>
      </c>
      <c r="L193" s="69" t="s">
        <v>331</v>
      </c>
      <c r="M193" s="66" t="s">
        <v>13</v>
      </c>
      <c r="N193" s="255">
        <v>42383</v>
      </c>
      <c r="O193" s="255">
        <v>42256</v>
      </c>
      <c r="P193" s="287">
        <v>43351</v>
      </c>
      <c r="Q193" s="290">
        <v>500334.88</v>
      </c>
      <c r="R193" s="68">
        <v>0.45000000799464551</v>
      </c>
      <c r="S193" s="67" t="s">
        <v>285</v>
      </c>
      <c r="T193" s="67">
        <v>225150.7</v>
      </c>
    </row>
    <row r="194" spans="2:20" s="1" customFormat="1" ht="90" customHeight="1" x14ac:dyDescent="0.25">
      <c r="B194" s="384"/>
      <c r="C194" s="346"/>
      <c r="D194" s="358"/>
      <c r="E194" s="362"/>
      <c r="F194" s="65" t="s">
        <v>1872</v>
      </c>
      <c r="G194" s="329" t="s">
        <v>1326</v>
      </c>
      <c r="H194" s="329" t="s">
        <v>327</v>
      </c>
      <c r="I194" s="73" t="s">
        <v>328</v>
      </c>
      <c r="J194" s="66" t="s">
        <v>406</v>
      </c>
      <c r="K194" s="66" t="s">
        <v>409</v>
      </c>
      <c r="L194" s="69" t="s">
        <v>327</v>
      </c>
      <c r="M194" s="66" t="s">
        <v>1</v>
      </c>
      <c r="N194" s="255">
        <v>42383</v>
      </c>
      <c r="O194" s="255">
        <v>42278</v>
      </c>
      <c r="P194" s="287">
        <v>43091</v>
      </c>
      <c r="Q194" s="290">
        <v>83869.600000000006</v>
      </c>
      <c r="R194" s="68">
        <v>0.44999999999999996</v>
      </c>
      <c r="S194" s="67" t="s">
        <v>285</v>
      </c>
      <c r="T194" s="67">
        <v>37741.32</v>
      </c>
    </row>
    <row r="195" spans="2:20" s="1" customFormat="1" ht="90" customHeight="1" x14ac:dyDescent="0.25">
      <c r="B195" s="384"/>
      <c r="C195" s="346"/>
      <c r="D195" s="358"/>
      <c r="E195" s="362"/>
      <c r="F195" s="65" t="s">
        <v>1872</v>
      </c>
      <c r="G195" s="329" t="s">
        <v>1327</v>
      </c>
      <c r="H195" s="329" t="s">
        <v>1478</v>
      </c>
      <c r="I195" s="73" t="s">
        <v>333</v>
      </c>
      <c r="J195" s="66" t="s">
        <v>406</v>
      </c>
      <c r="K195" s="66" t="s">
        <v>409</v>
      </c>
      <c r="L195" s="69" t="s">
        <v>1478</v>
      </c>
      <c r="M195" s="66" t="s">
        <v>21</v>
      </c>
      <c r="N195" s="255">
        <v>42383</v>
      </c>
      <c r="O195" s="255">
        <v>42372</v>
      </c>
      <c r="P195" s="287">
        <v>43465</v>
      </c>
      <c r="Q195" s="290">
        <v>369302.5</v>
      </c>
      <c r="R195" s="68">
        <v>0.45000001353903646</v>
      </c>
      <c r="S195" s="67" t="s">
        <v>285</v>
      </c>
      <c r="T195" s="67">
        <v>166186.13</v>
      </c>
    </row>
    <row r="196" spans="2:20" s="1" customFormat="1" ht="90" customHeight="1" x14ac:dyDescent="0.25">
      <c r="B196" s="384"/>
      <c r="C196" s="346"/>
      <c r="D196" s="358"/>
      <c r="E196" s="362"/>
      <c r="F196" s="65" t="s">
        <v>1872</v>
      </c>
      <c r="G196" s="329" t="s">
        <v>1328</v>
      </c>
      <c r="H196" s="329" t="s">
        <v>334</v>
      </c>
      <c r="I196" s="73" t="s">
        <v>335</v>
      </c>
      <c r="J196" s="66" t="s">
        <v>406</v>
      </c>
      <c r="K196" s="66" t="s">
        <v>409</v>
      </c>
      <c r="L196" s="69" t="s">
        <v>334</v>
      </c>
      <c r="M196" s="66" t="s">
        <v>13</v>
      </c>
      <c r="N196" s="255">
        <v>42383</v>
      </c>
      <c r="O196" s="255">
        <v>42461</v>
      </c>
      <c r="P196" s="287">
        <v>43555</v>
      </c>
      <c r="Q196" s="290">
        <v>223785</v>
      </c>
      <c r="R196" s="68">
        <v>0.45</v>
      </c>
      <c r="S196" s="67" t="s">
        <v>285</v>
      </c>
      <c r="T196" s="67">
        <v>100703.25</v>
      </c>
    </row>
    <row r="197" spans="2:20" s="1" customFormat="1" ht="90" customHeight="1" x14ac:dyDescent="0.25">
      <c r="B197" s="384"/>
      <c r="C197" s="346"/>
      <c r="D197" s="358"/>
      <c r="E197" s="362"/>
      <c r="F197" s="65" t="s">
        <v>1874</v>
      </c>
      <c r="G197" s="329" t="s">
        <v>1329</v>
      </c>
      <c r="H197" s="329" t="s">
        <v>336</v>
      </c>
      <c r="I197" s="73" t="s">
        <v>337</v>
      </c>
      <c r="J197" s="66" t="s">
        <v>406</v>
      </c>
      <c r="K197" s="66" t="s">
        <v>409</v>
      </c>
      <c r="L197" s="69" t="s">
        <v>336</v>
      </c>
      <c r="M197" s="66" t="s">
        <v>4</v>
      </c>
      <c r="N197" s="255">
        <v>42422</v>
      </c>
      <c r="O197" s="255">
        <v>42430</v>
      </c>
      <c r="P197" s="287">
        <v>43524</v>
      </c>
      <c r="Q197" s="290">
        <v>256653</v>
      </c>
      <c r="R197" s="68">
        <v>0.45</v>
      </c>
      <c r="S197" s="67" t="s">
        <v>285</v>
      </c>
      <c r="T197" s="67">
        <v>115493.85</v>
      </c>
    </row>
    <row r="198" spans="2:20" s="1" customFormat="1" ht="90" customHeight="1" x14ac:dyDescent="0.25">
      <c r="B198" s="384"/>
      <c r="C198" s="346"/>
      <c r="D198" s="358"/>
      <c r="E198" s="362"/>
      <c r="F198" s="65" t="s">
        <v>1874</v>
      </c>
      <c r="G198" s="329" t="s">
        <v>1330</v>
      </c>
      <c r="H198" s="329" t="s">
        <v>338</v>
      </c>
      <c r="I198" s="73" t="s">
        <v>339</v>
      </c>
      <c r="J198" s="66" t="s">
        <v>406</v>
      </c>
      <c r="K198" s="66" t="s">
        <v>409</v>
      </c>
      <c r="L198" s="69" t="s">
        <v>338</v>
      </c>
      <c r="M198" s="66" t="s">
        <v>4</v>
      </c>
      <c r="N198" s="255">
        <v>42422</v>
      </c>
      <c r="O198" s="255">
        <v>42278</v>
      </c>
      <c r="P198" s="287">
        <v>43008</v>
      </c>
      <c r="Q198" s="290">
        <v>1473381.25</v>
      </c>
      <c r="R198" s="68">
        <v>0.33935547910630737</v>
      </c>
      <c r="S198" s="67" t="s">
        <v>285</v>
      </c>
      <c r="T198" s="67">
        <v>500000</v>
      </c>
    </row>
    <row r="199" spans="2:20" s="1" customFormat="1" ht="90" customHeight="1" x14ac:dyDescent="0.25">
      <c r="B199" s="384"/>
      <c r="C199" s="346"/>
      <c r="D199" s="358"/>
      <c r="E199" s="362"/>
      <c r="F199" s="65" t="s">
        <v>1872</v>
      </c>
      <c r="G199" s="329" t="s">
        <v>2608</v>
      </c>
      <c r="H199" s="329" t="s">
        <v>483</v>
      </c>
      <c r="I199" s="73" t="s">
        <v>484</v>
      </c>
      <c r="J199" s="66" t="s">
        <v>406</v>
      </c>
      <c r="K199" s="66" t="s">
        <v>409</v>
      </c>
      <c r="L199" s="69" t="s">
        <v>483</v>
      </c>
      <c r="M199" s="66" t="s">
        <v>1</v>
      </c>
      <c r="N199" s="255">
        <v>42520</v>
      </c>
      <c r="O199" s="255">
        <v>42370</v>
      </c>
      <c r="P199" s="287">
        <v>43404</v>
      </c>
      <c r="Q199" s="290">
        <v>102560</v>
      </c>
      <c r="R199" s="68">
        <v>0.45</v>
      </c>
      <c r="S199" s="67" t="s">
        <v>285</v>
      </c>
      <c r="T199" s="67">
        <v>46152</v>
      </c>
    </row>
    <row r="200" spans="2:20" s="1" customFormat="1" ht="90" customHeight="1" x14ac:dyDescent="0.25">
      <c r="B200" s="384"/>
      <c r="C200" s="346"/>
      <c r="D200" s="358"/>
      <c r="E200" s="362"/>
      <c r="F200" s="65" t="s">
        <v>1872</v>
      </c>
      <c r="G200" s="329" t="s">
        <v>1331</v>
      </c>
      <c r="H200" s="329" t="s">
        <v>27</v>
      </c>
      <c r="I200" s="73" t="s">
        <v>402</v>
      </c>
      <c r="J200" s="66" t="s">
        <v>406</v>
      </c>
      <c r="K200" s="66" t="s">
        <v>409</v>
      </c>
      <c r="L200" s="69" t="s">
        <v>27</v>
      </c>
      <c r="M200" s="66" t="s">
        <v>1</v>
      </c>
      <c r="N200" s="255">
        <v>42472</v>
      </c>
      <c r="O200" s="255">
        <v>42370</v>
      </c>
      <c r="P200" s="287">
        <v>43465</v>
      </c>
      <c r="Q200" s="290">
        <v>1061868</v>
      </c>
      <c r="R200" s="68">
        <v>0.32186119178654971</v>
      </c>
      <c r="S200" s="67" t="s">
        <v>285</v>
      </c>
      <c r="T200" s="67">
        <v>477840.6</v>
      </c>
    </row>
    <row r="201" spans="2:20" s="1" customFormat="1" ht="137.25" customHeight="1" x14ac:dyDescent="0.25">
      <c r="B201" s="384"/>
      <c r="C201" s="346"/>
      <c r="D201" s="358"/>
      <c r="E201" s="362"/>
      <c r="F201" s="65" t="s">
        <v>1875</v>
      </c>
      <c r="G201" s="329" t="s">
        <v>2609</v>
      </c>
      <c r="H201" s="329" t="s">
        <v>309</v>
      </c>
      <c r="I201" s="73" t="s">
        <v>310</v>
      </c>
      <c r="J201" s="66" t="s">
        <v>406</v>
      </c>
      <c r="K201" s="66" t="s">
        <v>409</v>
      </c>
      <c r="L201" s="69" t="s">
        <v>1479</v>
      </c>
      <c r="M201" s="66" t="s">
        <v>36</v>
      </c>
      <c r="N201" s="255">
        <v>42426</v>
      </c>
      <c r="O201" s="255">
        <v>42461</v>
      </c>
      <c r="P201" s="287">
        <v>43190</v>
      </c>
      <c r="Q201" s="290">
        <v>105486.03</v>
      </c>
      <c r="R201" s="68">
        <v>0.7999999620802869</v>
      </c>
      <c r="S201" s="67" t="s">
        <v>285</v>
      </c>
      <c r="T201" s="67">
        <v>84388.82</v>
      </c>
    </row>
    <row r="202" spans="2:20" s="1" customFormat="1" ht="142.5" customHeight="1" x14ac:dyDescent="0.25">
      <c r="B202" s="384"/>
      <c r="C202" s="346"/>
      <c r="D202" s="358"/>
      <c r="E202" s="362"/>
      <c r="F202" s="65" t="s">
        <v>1875</v>
      </c>
      <c r="G202" s="329" t="s">
        <v>2610</v>
      </c>
      <c r="H202" s="329" t="s">
        <v>311</v>
      </c>
      <c r="I202" s="73" t="s">
        <v>312</v>
      </c>
      <c r="J202" s="66" t="s">
        <v>406</v>
      </c>
      <c r="K202" s="66" t="s">
        <v>409</v>
      </c>
      <c r="L202" s="69" t="s">
        <v>1480</v>
      </c>
      <c r="M202" s="66" t="s">
        <v>25</v>
      </c>
      <c r="N202" s="255">
        <v>42426</v>
      </c>
      <c r="O202" s="255">
        <v>42370</v>
      </c>
      <c r="P202" s="287">
        <v>43100</v>
      </c>
      <c r="Q202" s="290">
        <v>495434.65</v>
      </c>
      <c r="R202" s="68">
        <v>0.79999999999999993</v>
      </c>
      <c r="S202" s="67" t="s">
        <v>285</v>
      </c>
      <c r="T202" s="67">
        <v>396347.72</v>
      </c>
    </row>
    <row r="203" spans="2:20" s="1" customFormat="1" ht="90" customHeight="1" x14ac:dyDescent="0.25">
      <c r="B203" s="384"/>
      <c r="C203" s="346"/>
      <c r="D203" s="358"/>
      <c r="E203" s="362"/>
      <c r="F203" s="73" t="s">
        <v>1871</v>
      </c>
      <c r="G203" s="329" t="s">
        <v>1332</v>
      </c>
      <c r="H203" s="329" t="s">
        <v>277</v>
      </c>
      <c r="I203" s="73" t="s">
        <v>278</v>
      </c>
      <c r="J203" s="66" t="s">
        <v>406</v>
      </c>
      <c r="K203" s="66" t="s">
        <v>409</v>
      </c>
      <c r="L203" s="69" t="s">
        <v>277</v>
      </c>
      <c r="M203" s="66" t="s">
        <v>25</v>
      </c>
      <c r="N203" s="255">
        <v>42373</v>
      </c>
      <c r="O203" s="255">
        <v>42409</v>
      </c>
      <c r="P203" s="287">
        <v>42774</v>
      </c>
      <c r="Q203" s="290">
        <v>20000</v>
      </c>
      <c r="R203" s="68">
        <v>0.75</v>
      </c>
      <c r="S203" s="67" t="s">
        <v>285</v>
      </c>
      <c r="T203" s="67">
        <v>15000</v>
      </c>
    </row>
    <row r="204" spans="2:20" s="1" customFormat="1" ht="90" customHeight="1" x14ac:dyDescent="0.25">
      <c r="B204" s="384"/>
      <c r="C204" s="346"/>
      <c r="D204" s="358"/>
      <c r="E204" s="362"/>
      <c r="F204" s="65" t="s">
        <v>1871</v>
      </c>
      <c r="G204" s="329" t="s">
        <v>1270</v>
      </c>
      <c r="H204" s="329" t="s">
        <v>283</v>
      </c>
      <c r="I204" s="73" t="s">
        <v>284</v>
      </c>
      <c r="J204" s="66" t="s">
        <v>406</v>
      </c>
      <c r="K204" s="66" t="s">
        <v>409</v>
      </c>
      <c r="L204" s="69" t="s">
        <v>283</v>
      </c>
      <c r="M204" s="66" t="s">
        <v>13</v>
      </c>
      <c r="N204" s="255">
        <v>42373</v>
      </c>
      <c r="O204" s="255">
        <v>42406</v>
      </c>
      <c r="P204" s="287">
        <v>42771</v>
      </c>
      <c r="Q204" s="290">
        <v>20000</v>
      </c>
      <c r="R204" s="68">
        <v>0.75</v>
      </c>
      <c r="S204" s="67" t="s">
        <v>285</v>
      </c>
      <c r="T204" s="67">
        <v>15000</v>
      </c>
    </row>
    <row r="205" spans="2:20" s="1" customFormat="1" ht="90" customHeight="1" x14ac:dyDescent="0.25">
      <c r="B205" s="384"/>
      <c r="C205" s="346"/>
      <c r="D205" s="358"/>
      <c r="E205" s="362"/>
      <c r="F205" s="65" t="s">
        <v>1871</v>
      </c>
      <c r="G205" s="329" t="s">
        <v>1333</v>
      </c>
      <c r="H205" s="329" t="s">
        <v>281</v>
      </c>
      <c r="I205" s="73" t="s">
        <v>282</v>
      </c>
      <c r="J205" s="66" t="s">
        <v>406</v>
      </c>
      <c r="K205" s="66" t="s">
        <v>409</v>
      </c>
      <c r="L205" s="69" t="s">
        <v>281</v>
      </c>
      <c r="M205" s="66" t="s">
        <v>30</v>
      </c>
      <c r="N205" s="255">
        <v>42373</v>
      </c>
      <c r="O205" s="255">
        <v>42885</v>
      </c>
      <c r="P205" s="287">
        <v>43249</v>
      </c>
      <c r="Q205" s="290">
        <v>20000</v>
      </c>
      <c r="R205" s="68">
        <v>0.75</v>
      </c>
      <c r="S205" s="67" t="s">
        <v>285</v>
      </c>
      <c r="T205" s="67">
        <v>15000</v>
      </c>
    </row>
    <row r="206" spans="2:20" s="1" customFormat="1" ht="90" customHeight="1" x14ac:dyDescent="0.25">
      <c r="B206" s="384"/>
      <c r="C206" s="346"/>
      <c r="D206" s="358"/>
      <c r="E206" s="362"/>
      <c r="F206" s="65" t="s">
        <v>1871</v>
      </c>
      <c r="G206" s="329" t="s">
        <v>2611</v>
      </c>
      <c r="H206" s="329" t="s">
        <v>279</v>
      </c>
      <c r="I206" s="73" t="s">
        <v>280</v>
      </c>
      <c r="J206" s="66" t="s">
        <v>406</v>
      </c>
      <c r="K206" s="66" t="s">
        <v>409</v>
      </c>
      <c r="L206" s="69" t="s">
        <v>279</v>
      </c>
      <c r="M206" s="66" t="s">
        <v>25</v>
      </c>
      <c r="N206" s="255">
        <v>42373</v>
      </c>
      <c r="O206" s="255">
        <v>42389</v>
      </c>
      <c r="P206" s="287">
        <v>42754</v>
      </c>
      <c r="Q206" s="290">
        <v>20000</v>
      </c>
      <c r="R206" s="68">
        <v>0.75</v>
      </c>
      <c r="S206" s="67" t="s">
        <v>285</v>
      </c>
      <c r="T206" s="67">
        <v>15000</v>
      </c>
    </row>
    <row r="207" spans="2:20" s="1" customFormat="1" ht="90" customHeight="1" x14ac:dyDescent="0.25">
      <c r="B207" s="384"/>
      <c r="C207" s="346"/>
      <c r="D207" s="358"/>
      <c r="E207" s="362"/>
      <c r="F207" s="65" t="s">
        <v>1871</v>
      </c>
      <c r="G207" s="329" t="s">
        <v>1334</v>
      </c>
      <c r="H207" s="329" t="s">
        <v>315</v>
      </c>
      <c r="I207" s="73" t="s">
        <v>316</v>
      </c>
      <c r="J207" s="66" t="s">
        <v>406</v>
      </c>
      <c r="K207" s="66" t="s">
        <v>409</v>
      </c>
      <c r="L207" s="69" t="s">
        <v>315</v>
      </c>
      <c r="M207" s="66" t="s">
        <v>15</v>
      </c>
      <c r="N207" s="255">
        <v>42404</v>
      </c>
      <c r="O207" s="255">
        <v>42425</v>
      </c>
      <c r="P207" s="287">
        <v>42790</v>
      </c>
      <c r="Q207" s="290">
        <v>20000</v>
      </c>
      <c r="R207" s="68">
        <v>0.75</v>
      </c>
      <c r="S207" s="67" t="s">
        <v>285</v>
      </c>
      <c r="T207" s="67">
        <v>15000</v>
      </c>
    </row>
    <row r="208" spans="2:20" s="1" customFormat="1" ht="90" customHeight="1" x14ac:dyDescent="0.25">
      <c r="B208" s="384"/>
      <c r="C208" s="346"/>
      <c r="D208" s="358"/>
      <c r="E208" s="362"/>
      <c r="F208" s="65" t="s">
        <v>1871</v>
      </c>
      <c r="G208" s="329" t="s">
        <v>1269</v>
      </c>
      <c r="H208" s="329" t="s">
        <v>317</v>
      </c>
      <c r="I208" s="73" t="s">
        <v>318</v>
      </c>
      <c r="J208" s="66" t="s">
        <v>406</v>
      </c>
      <c r="K208" s="66" t="s">
        <v>409</v>
      </c>
      <c r="L208" s="69" t="s">
        <v>317</v>
      </c>
      <c r="M208" s="66" t="s">
        <v>15</v>
      </c>
      <c r="N208" s="255">
        <v>42404</v>
      </c>
      <c r="O208" s="255">
        <v>42432</v>
      </c>
      <c r="P208" s="287">
        <v>42796</v>
      </c>
      <c r="Q208" s="290">
        <v>20000</v>
      </c>
      <c r="R208" s="68">
        <v>0.75</v>
      </c>
      <c r="S208" s="67" t="s">
        <v>285</v>
      </c>
      <c r="T208" s="67">
        <v>15000</v>
      </c>
    </row>
    <row r="209" spans="2:20" s="1" customFormat="1" ht="90" customHeight="1" x14ac:dyDescent="0.25">
      <c r="B209" s="384"/>
      <c r="C209" s="346"/>
      <c r="D209" s="358"/>
      <c r="E209" s="362"/>
      <c r="F209" s="65" t="s">
        <v>1871</v>
      </c>
      <c r="G209" s="329" t="s">
        <v>1335</v>
      </c>
      <c r="H209" s="329" t="s">
        <v>319</v>
      </c>
      <c r="I209" s="73" t="s">
        <v>320</v>
      </c>
      <c r="J209" s="66" t="s">
        <v>406</v>
      </c>
      <c r="K209" s="66" t="s">
        <v>409</v>
      </c>
      <c r="L209" s="69" t="s">
        <v>319</v>
      </c>
      <c r="M209" s="66" t="s">
        <v>7</v>
      </c>
      <c r="N209" s="255">
        <v>42404</v>
      </c>
      <c r="O209" s="255">
        <v>42438</v>
      </c>
      <c r="P209" s="287">
        <v>42802</v>
      </c>
      <c r="Q209" s="290">
        <v>19500</v>
      </c>
      <c r="R209" s="68">
        <v>0.75</v>
      </c>
      <c r="S209" s="67" t="s">
        <v>285</v>
      </c>
      <c r="T209" s="67">
        <v>14625</v>
      </c>
    </row>
    <row r="210" spans="2:20" s="1" customFormat="1" ht="90" customHeight="1" x14ac:dyDescent="0.25">
      <c r="B210" s="384"/>
      <c r="C210" s="346"/>
      <c r="D210" s="358"/>
      <c r="E210" s="362"/>
      <c r="F210" s="65" t="s">
        <v>1876</v>
      </c>
      <c r="G210" s="329" t="s">
        <v>2425</v>
      </c>
      <c r="H210" s="329" t="s">
        <v>485</v>
      </c>
      <c r="I210" s="73" t="s">
        <v>1513</v>
      </c>
      <c r="J210" s="66" t="s">
        <v>406</v>
      </c>
      <c r="K210" s="66" t="s">
        <v>409</v>
      </c>
      <c r="L210" s="69" t="s">
        <v>485</v>
      </c>
      <c r="M210" s="66" t="s">
        <v>13</v>
      </c>
      <c r="N210" s="255">
        <v>42479</v>
      </c>
      <c r="O210" s="255">
        <v>42614</v>
      </c>
      <c r="P210" s="287">
        <v>43100</v>
      </c>
      <c r="Q210" s="290">
        <v>47002.07</v>
      </c>
      <c r="R210" s="68">
        <v>0.54382689953867991</v>
      </c>
      <c r="S210" s="67" t="s">
        <v>285</v>
      </c>
      <c r="T210" s="67">
        <v>25560.99</v>
      </c>
    </row>
    <row r="211" spans="2:20" s="1" customFormat="1" ht="90" customHeight="1" x14ac:dyDescent="0.25">
      <c r="B211" s="384"/>
      <c r="C211" s="346"/>
      <c r="D211" s="358"/>
      <c r="E211" s="362"/>
      <c r="F211" s="73" t="s">
        <v>1871</v>
      </c>
      <c r="G211" s="329" t="s">
        <v>1336</v>
      </c>
      <c r="H211" s="329" t="s">
        <v>321</v>
      </c>
      <c r="I211" s="73" t="s">
        <v>322</v>
      </c>
      <c r="J211" s="66" t="s">
        <v>406</v>
      </c>
      <c r="K211" s="66" t="s">
        <v>409</v>
      </c>
      <c r="L211" s="69" t="s">
        <v>321</v>
      </c>
      <c r="M211" s="66" t="s">
        <v>25</v>
      </c>
      <c r="N211" s="255">
        <v>42404</v>
      </c>
      <c r="O211" s="255">
        <v>42477</v>
      </c>
      <c r="P211" s="287">
        <v>42916</v>
      </c>
      <c r="Q211" s="290">
        <v>20000</v>
      </c>
      <c r="R211" s="68">
        <v>0.75</v>
      </c>
      <c r="S211" s="67" t="s">
        <v>285</v>
      </c>
      <c r="T211" s="67">
        <v>15000</v>
      </c>
    </row>
    <row r="212" spans="2:20" s="1" customFormat="1" ht="90" customHeight="1" x14ac:dyDescent="0.25">
      <c r="B212" s="384"/>
      <c r="C212" s="346"/>
      <c r="D212" s="358"/>
      <c r="E212" s="362"/>
      <c r="F212" s="65" t="s">
        <v>1876</v>
      </c>
      <c r="G212" s="329" t="s">
        <v>2426</v>
      </c>
      <c r="H212" s="329" t="s">
        <v>403</v>
      </c>
      <c r="I212" s="73" t="s">
        <v>1514</v>
      </c>
      <c r="J212" s="66" t="s">
        <v>406</v>
      </c>
      <c r="K212" s="66" t="s">
        <v>409</v>
      </c>
      <c r="L212" s="69" t="s">
        <v>403</v>
      </c>
      <c r="M212" s="66" t="s">
        <v>13</v>
      </c>
      <c r="N212" s="255">
        <v>42478</v>
      </c>
      <c r="O212" s="255">
        <v>42370</v>
      </c>
      <c r="P212" s="287">
        <v>43100</v>
      </c>
      <c r="Q212" s="290">
        <v>1952240.24</v>
      </c>
      <c r="R212" s="68">
        <v>0.53661643610009802</v>
      </c>
      <c r="S212" s="67" t="s">
        <v>285</v>
      </c>
      <c r="T212" s="67">
        <v>1047604.2</v>
      </c>
    </row>
    <row r="213" spans="2:20" s="1" customFormat="1" ht="90" customHeight="1" x14ac:dyDescent="0.25">
      <c r="B213" s="384"/>
      <c r="C213" s="346"/>
      <c r="D213" s="358"/>
      <c r="E213" s="362"/>
      <c r="F213" s="73" t="s">
        <v>1871</v>
      </c>
      <c r="G213" s="329" t="s">
        <v>1337</v>
      </c>
      <c r="H213" s="329" t="s">
        <v>323</v>
      </c>
      <c r="I213" s="73" t="s">
        <v>324</v>
      </c>
      <c r="J213" s="66" t="s">
        <v>406</v>
      </c>
      <c r="K213" s="66" t="s">
        <v>409</v>
      </c>
      <c r="L213" s="69" t="s">
        <v>323</v>
      </c>
      <c r="M213" s="66" t="s">
        <v>13</v>
      </c>
      <c r="N213" s="255">
        <v>42404</v>
      </c>
      <c r="O213" s="255">
        <v>42445</v>
      </c>
      <c r="P213" s="287">
        <v>42809</v>
      </c>
      <c r="Q213" s="290">
        <v>20000</v>
      </c>
      <c r="R213" s="68">
        <v>0.75</v>
      </c>
      <c r="S213" s="67" t="s">
        <v>285</v>
      </c>
      <c r="T213" s="67">
        <v>15000</v>
      </c>
    </row>
    <row r="214" spans="2:20" s="1" customFormat="1" ht="90" customHeight="1" x14ac:dyDescent="0.25">
      <c r="B214" s="384"/>
      <c r="C214" s="346"/>
      <c r="D214" s="358"/>
      <c r="E214" s="362"/>
      <c r="F214" s="65" t="s">
        <v>1871</v>
      </c>
      <c r="G214" s="329" t="s">
        <v>1338</v>
      </c>
      <c r="H214" s="329" t="s">
        <v>325</v>
      </c>
      <c r="I214" s="73" t="s">
        <v>326</v>
      </c>
      <c r="J214" s="66" t="s">
        <v>406</v>
      </c>
      <c r="K214" s="66" t="s">
        <v>409</v>
      </c>
      <c r="L214" s="69" t="s">
        <v>325</v>
      </c>
      <c r="M214" s="66" t="s">
        <v>21</v>
      </c>
      <c r="N214" s="255">
        <v>42404</v>
      </c>
      <c r="O214" s="255">
        <v>42447</v>
      </c>
      <c r="P214" s="287">
        <v>42811</v>
      </c>
      <c r="Q214" s="290">
        <v>20000</v>
      </c>
      <c r="R214" s="68">
        <v>0.75</v>
      </c>
      <c r="S214" s="67" t="s">
        <v>285</v>
      </c>
      <c r="T214" s="67">
        <v>15000</v>
      </c>
    </row>
    <row r="215" spans="2:20" s="1" customFormat="1" ht="90" customHeight="1" x14ac:dyDescent="0.25">
      <c r="B215" s="384"/>
      <c r="C215" s="346"/>
      <c r="D215" s="358"/>
      <c r="E215" s="362"/>
      <c r="F215" s="65" t="s">
        <v>1871</v>
      </c>
      <c r="G215" s="329" t="s">
        <v>1339</v>
      </c>
      <c r="H215" s="329" t="s">
        <v>443</v>
      </c>
      <c r="I215" s="73" t="s">
        <v>444</v>
      </c>
      <c r="J215" s="66" t="s">
        <v>406</v>
      </c>
      <c r="K215" s="66" t="s">
        <v>409</v>
      </c>
      <c r="L215" s="69" t="s">
        <v>443</v>
      </c>
      <c r="M215" s="66" t="s">
        <v>7</v>
      </c>
      <c r="N215" s="255">
        <v>42520</v>
      </c>
      <c r="O215" s="255">
        <v>42564</v>
      </c>
      <c r="P215" s="287">
        <v>42928</v>
      </c>
      <c r="Q215" s="290">
        <v>20000</v>
      </c>
      <c r="R215" s="68">
        <v>0.75</v>
      </c>
      <c r="S215" s="67" t="s">
        <v>285</v>
      </c>
      <c r="T215" s="67">
        <v>15000</v>
      </c>
    </row>
    <row r="216" spans="2:20" s="1" customFormat="1" ht="90" customHeight="1" x14ac:dyDescent="0.25">
      <c r="B216" s="384"/>
      <c r="C216" s="346"/>
      <c r="D216" s="358"/>
      <c r="E216" s="362"/>
      <c r="F216" s="65" t="s">
        <v>1871</v>
      </c>
      <c r="G216" s="329" t="s">
        <v>1340</v>
      </c>
      <c r="H216" s="329" t="s">
        <v>453</v>
      </c>
      <c r="I216" s="73" t="s">
        <v>454</v>
      </c>
      <c r="J216" s="66" t="s">
        <v>406</v>
      </c>
      <c r="K216" s="66" t="s">
        <v>409</v>
      </c>
      <c r="L216" s="69" t="s">
        <v>453</v>
      </c>
      <c r="M216" s="66" t="s">
        <v>13</v>
      </c>
      <c r="N216" s="255">
        <v>42520</v>
      </c>
      <c r="O216" s="255">
        <v>42563</v>
      </c>
      <c r="P216" s="287">
        <v>42927</v>
      </c>
      <c r="Q216" s="290">
        <v>20000</v>
      </c>
      <c r="R216" s="68">
        <v>0.75</v>
      </c>
      <c r="S216" s="67" t="s">
        <v>285</v>
      </c>
      <c r="T216" s="67">
        <v>15000</v>
      </c>
    </row>
    <row r="217" spans="2:20" s="1" customFormat="1" ht="90" customHeight="1" x14ac:dyDescent="0.25">
      <c r="B217" s="384"/>
      <c r="C217" s="346"/>
      <c r="D217" s="358"/>
      <c r="E217" s="362"/>
      <c r="F217" s="65" t="s">
        <v>1871</v>
      </c>
      <c r="G217" s="329" t="s">
        <v>1341</v>
      </c>
      <c r="H217" s="329" t="s">
        <v>455</v>
      </c>
      <c r="I217" s="73" t="s">
        <v>456</v>
      </c>
      <c r="J217" s="66" t="s">
        <v>406</v>
      </c>
      <c r="K217" s="66" t="s">
        <v>409</v>
      </c>
      <c r="L217" s="69" t="s">
        <v>455</v>
      </c>
      <c r="M217" s="66" t="s">
        <v>15</v>
      </c>
      <c r="N217" s="255">
        <v>42520</v>
      </c>
      <c r="O217" s="255">
        <v>42557</v>
      </c>
      <c r="P217" s="287">
        <v>42921</v>
      </c>
      <c r="Q217" s="290">
        <v>20000</v>
      </c>
      <c r="R217" s="68">
        <v>0.75</v>
      </c>
      <c r="S217" s="67" t="s">
        <v>285</v>
      </c>
      <c r="T217" s="67">
        <v>15000</v>
      </c>
    </row>
    <row r="218" spans="2:20" s="1" customFormat="1" ht="90" customHeight="1" x14ac:dyDescent="0.25">
      <c r="B218" s="384"/>
      <c r="C218" s="346"/>
      <c r="D218" s="358"/>
      <c r="E218" s="362"/>
      <c r="F218" s="65" t="s">
        <v>1871</v>
      </c>
      <c r="G218" s="329" t="s">
        <v>2612</v>
      </c>
      <c r="H218" s="329" t="s">
        <v>457</v>
      </c>
      <c r="I218" s="73" t="s">
        <v>458</v>
      </c>
      <c r="J218" s="66" t="s">
        <v>406</v>
      </c>
      <c r="K218" s="66" t="s">
        <v>409</v>
      </c>
      <c r="L218" s="69" t="s">
        <v>457</v>
      </c>
      <c r="M218" s="66" t="s">
        <v>13</v>
      </c>
      <c r="N218" s="255">
        <v>42520</v>
      </c>
      <c r="O218" s="255">
        <v>42558</v>
      </c>
      <c r="P218" s="287">
        <v>42922</v>
      </c>
      <c r="Q218" s="290">
        <v>20000</v>
      </c>
      <c r="R218" s="68">
        <v>0.75</v>
      </c>
      <c r="S218" s="67" t="s">
        <v>285</v>
      </c>
      <c r="T218" s="67">
        <v>15000</v>
      </c>
    </row>
    <row r="219" spans="2:20" s="1" customFormat="1" ht="90" customHeight="1" x14ac:dyDescent="0.25">
      <c r="B219" s="384"/>
      <c r="C219" s="346"/>
      <c r="D219" s="358"/>
      <c r="E219" s="362"/>
      <c r="F219" s="65" t="s">
        <v>1871</v>
      </c>
      <c r="G219" s="329" t="s">
        <v>1342</v>
      </c>
      <c r="H219" s="329" t="s">
        <v>459</v>
      </c>
      <c r="I219" s="73" t="s">
        <v>460</v>
      </c>
      <c r="J219" s="66" t="s">
        <v>406</v>
      </c>
      <c r="K219" s="66" t="s">
        <v>409</v>
      </c>
      <c r="L219" s="69" t="s">
        <v>459</v>
      </c>
      <c r="M219" s="66" t="s">
        <v>25</v>
      </c>
      <c r="N219" s="255">
        <v>42520</v>
      </c>
      <c r="O219" s="255">
        <v>42557</v>
      </c>
      <c r="P219" s="287">
        <v>42921</v>
      </c>
      <c r="Q219" s="290">
        <v>20000</v>
      </c>
      <c r="R219" s="68">
        <v>0.75</v>
      </c>
      <c r="S219" s="67" t="s">
        <v>285</v>
      </c>
      <c r="T219" s="67">
        <v>15000</v>
      </c>
    </row>
    <row r="220" spans="2:20" s="1" customFormat="1" ht="90" customHeight="1" x14ac:dyDescent="0.25">
      <c r="B220" s="384"/>
      <c r="C220" s="346"/>
      <c r="D220" s="358"/>
      <c r="E220" s="362"/>
      <c r="F220" s="65" t="s">
        <v>1871</v>
      </c>
      <c r="G220" s="329" t="s">
        <v>1343</v>
      </c>
      <c r="H220" s="329" t="s">
        <v>451</v>
      </c>
      <c r="I220" s="73" t="s">
        <v>452</v>
      </c>
      <c r="J220" s="66" t="s">
        <v>406</v>
      </c>
      <c r="K220" s="66" t="s">
        <v>409</v>
      </c>
      <c r="L220" s="69" t="s">
        <v>451</v>
      </c>
      <c r="M220" s="69" t="s">
        <v>73</v>
      </c>
      <c r="N220" s="255">
        <v>42520</v>
      </c>
      <c r="O220" s="255">
        <v>42559</v>
      </c>
      <c r="P220" s="287">
        <v>42923</v>
      </c>
      <c r="Q220" s="290">
        <v>20000</v>
      </c>
      <c r="R220" s="68">
        <v>0.75</v>
      </c>
      <c r="S220" s="67" t="s">
        <v>285</v>
      </c>
      <c r="T220" s="67">
        <v>15000</v>
      </c>
    </row>
    <row r="221" spans="2:20" s="1" customFormat="1" ht="90" customHeight="1" x14ac:dyDescent="0.25">
      <c r="B221" s="384"/>
      <c r="C221" s="346"/>
      <c r="D221" s="358"/>
      <c r="E221" s="362"/>
      <c r="F221" s="73" t="s">
        <v>1871</v>
      </c>
      <c r="G221" s="329" t="s">
        <v>1344</v>
      </c>
      <c r="H221" s="329" t="s">
        <v>461</v>
      </c>
      <c r="I221" s="73" t="s">
        <v>462</v>
      </c>
      <c r="J221" s="66" t="s">
        <v>406</v>
      </c>
      <c r="K221" s="66" t="s">
        <v>409</v>
      </c>
      <c r="L221" s="69" t="s">
        <v>461</v>
      </c>
      <c r="M221" s="66" t="s">
        <v>30</v>
      </c>
      <c r="N221" s="255">
        <v>42520</v>
      </c>
      <c r="O221" s="255">
        <v>42524</v>
      </c>
      <c r="P221" s="287">
        <v>42888</v>
      </c>
      <c r="Q221" s="290">
        <v>19500</v>
      </c>
      <c r="R221" s="68">
        <v>0.75</v>
      </c>
      <c r="S221" s="67" t="s">
        <v>285</v>
      </c>
      <c r="T221" s="67">
        <v>14625</v>
      </c>
    </row>
    <row r="222" spans="2:20" s="1" customFormat="1" ht="90" customHeight="1" x14ac:dyDescent="0.25">
      <c r="B222" s="384"/>
      <c r="C222" s="346"/>
      <c r="D222" s="358"/>
      <c r="E222" s="362"/>
      <c r="F222" s="65" t="s">
        <v>1871</v>
      </c>
      <c r="G222" s="329" t="s">
        <v>2613</v>
      </c>
      <c r="H222" s="329" t="s">
        <v>463</v>
      </c>
      <c r="I222" s="73" t="s">
        <v>464</v>
      </c>
      <c r="J222" s="66" t="s">
        <v>406</v>
      </c>
      <c r="K222" s="66" t="s">
        <v>409</v>
      </c>
      <c r="L222" s="69" t="s">
        <v>463</v>
      </c>
      <c r="M222" s="66" t="s">
        <v>1</v>
      </c>
      <c r="N222" s="255">
        <v>42520</v>
      </c>
      <c r="O222" s="255">
        <v>42550</v>
      </c>
      <c r="P222" s="287">
        <v>42914</v>
      </c>
      <c r="Q222" s="290">
        <v>19500</v>
      </c>
      <c r="R222" s="68">
        <v>0.75</v>
      </c>
      <c r="S222" s="67" t="s">
        <v>285</v>
      </c>
      <c r="T222" s="67">
        <v>14625</v>
      </c>
    </row>
    <row r="223" spans="2:20" s="1" customFormat="1" ht="90" customHeight="1" x14ac:dyDescent="0.25">
      <c r="B223" s="384"/>
      <c r="C223" s="346"/>
      <c r="D223" s="358"/>
      <c r="E223" s="362"/>
      <c r="F223" s="73" t="s">
        <v>1871</v>
      </c>
      <c r="G223" s="329" t="s">
        <v>2614</v>
      </c>
      <c r="H223" s="329" t="s">
        <v>449</v>
      </c>
      <c r="I223" s="73" t="s">
        <v>450</v>
      </c>
      <c r="J223" s="66" t="s">
        <v>406</v>
      </c>
      <c r="K223" s="66" t="s">
        <v>409</v>
      </c>
      <c r="L223" s="69" t="s">
        <v>449</v>
      </c>
      <c r="M223" s="66" t="s">
        <v>13</v>
      </c>
      <c r="N223" s="255">
        <v>42520</v>
      </c>
      <c r="O223" s="255">
        <v>42523</v>
      </c>
      <c r="P223" s="287">
        <v>42887</v>
      </c>
      <c r="Q223" s="290">
        <v>15000</v>
      </c>
      <c r="R223" s="68">
        <v>0.75</v>
      </c>
      <c r="S223" s="67" t="s">
        <v>285</v>
      </c>
      <c r="T223" s="67">
        <v>11250</v>
      </c>
    </row>
    <row r="224" spans="2:20" s="1" customFormat="1" ht="90" customHeight="1" x14ac:dyDescent="0.25">
      <c r="B224" s="384"/>
      <c r="C224" s="346"/>
      <c r="D224" s="358"/>
      <c r="E224" s="362"/>
      <c r="F224" s="65" t="s">
        <v>1871</v>
      </c>
      <c r="G224" s="329" t="s">
        <v>2615</v>
      </c>
      <c r="H224" s="329" t="s">
        <v>447</v>
      </c>
      <c r="I224" s="73" t="s">
        <v>448</v>
      </c>
      <c r="J224" s="66" t="s">
        <v>406</v>
      </c>
      <c r="K224" s="66" t="s">
        <v>409</v>
      </c>
      <c r="L224" s="69" t="s">
        <v>447</v>
      </c>
      <c r="M224" s="66" t="s">
        <v>1</v>
      </c>
      <c r="N224" s="255">
        <v>42520</v>
      </c>
      <c r="O224" s="255">
        <v>42553</v>
      </c>
      <c r="P224" s="287">
        <v>42917</v>
      </c>
      <c r="Q224" s="290">
        <v>19500</v>
      </c>
      <c r="R224" s="68">
        <v>0.75</v>
      </c>
      <c r="S224" s="67" t="s">
        <v>285</v>
      </c>
      <c r="T224" s="67">
        <v>14625</v>
      </c>
    </row>
    <row r="225" spans="2:20" s="1" customFormat="1" ht="90" customHeight="1" x14ac:dyDescent="0.25">
      <c r="B225" s="384"/>
      <c r="C225" s="346"/>
      <c r="D225" s="358"/>
      <c r="E225" s="362"/>
      <c r="F225" s="65" t="s">
        <v>1871</v>
      </c>
      <c r="G225" s="329" t="s">
        <v>1345</v>
      </c>
      <c r="H225" s="329" t="s">
        <v>465</v>
      </c>
      <c r="I225" s="73" t="s">
        <v>466</v>
      </c>
      <c r="J225" s="66" t="s">
        <v>406</v>
      </c>
      <c r="K225" s="66" t="s">
        <v>409</v>
      </c>
      <c r="L225" s="69" t="s">
        <v>465</v>
      </c>
      <c r="M225" s="66" t="s">
        <v>13</v>
      </c>
      <c r="N225" s="255">
        <v>42520</v>
      </c>
      <c r="O225" s="255">
        <v>42523</v>
      </c>
      <c r="P225" s="287">
        <v>42887</v>
      </c>
      <c r="Q225" s="290">
        <v>19500</v>
      </c>
      <c r="R225" s="68">
        <v>0.75</v>
      </c>
      <c r="S225" s="67" t="s">
        <v>285</v>
      </c>
      <c r="T225" s="67">
        <v>14625</v>
      </c>
    </row>
    <row r="226" spans="2:20" s="1" customFormat="1" ht="90" customHeight="1" x14ac:dyDescent="0.25">
      <c r="B226" s="384"/>
      <c r="C226" s="346"/>
      <c r="D226" s="358"/>
      <c r="E226" s="362"/>
      <c r="F226" s="65" t="s">
        <v>1871</v>
      </c>
      <c r="G226" s="329" t="s">
        <v>1346</v>
      </c>
      <c r="H226" s="329" t="s">
        <v>1022</v>
      </c>
      <c r="I226" s="73" t="s">
        <v>1023</v>
      </c>
      <c r="J226" s="66" t="s">
        <v>406</v>
      </c>
      <c r="K226" s="66" t="s">
        <v>409</v>
      </c>
      <c r="L226" s="69" t="s">
        <v>1022</v>
      </c>
      <c r="M226" s="66" t="s">
        <v>7</v>
      </c>
      <c r="N226" s="255">
        <v>42811</v>
      </c>
      <c r="O226" s="255">
        <v>42859</v>
      </c>
      <c r="P226" s="287">
        <v>43223</v>
      </c>
      <c r="Q226" s="290">
        <v>19500</v>
      </c>
      <c r="R226" s="68">
        <v>0.75</v>
      </c>
      <c r="S226" s="67" t="s">
        <v>285</v>
      </c>
      <c r="T226" s="67">
        <v>14625</v>
      </c>
    </row>
    <row r="227" spans="2:20" s="1" customFormat="1" ht="146.25" customHeight="1" x14ac:dyDescent="0.25">
      <c r="B227" s="384"/>
      <c r="C227" s="346"/>
      <c r="D227" s="358"/>
      <c r="E227" s="362"/>
      <c r="F227" s="65" t="s">
        <v>1871</v>
      </c>
      <c r="G227" s="329" t="s">
        <v>1347</v>
      </c>
      <c r="H227" s="329" t="s">
        <v>467</v>
      </c>
      <c r="I227" s="73" t="s">
        <v>468</v>
      </c>
      <c r="J227" s="66" t="s">
        <v>406</v>
      </c>
      <c r="K227" s="66" t="s">
        <v>409</v>
      </c>
      <c r="L227" s="69" t="s">
        <v>467</v>
      </c>
      <c r="M227" s="66" t="s">
        <v>7</v>
      </c>
      <c r="N227" s="255">
        <v>42520</v>
      </c>
      <c r="O227" s="255">
        <v>42539</v>
      </c>
      <c r="P227" s="287">
        <v>42903</v>
      </c>
      <c r="Q227" s="290">
        <v>19500</v>
      </c>
      <c r="R227" s="68">
        <v>0.75</v>
      </c>
      <c r="S227" s="67" t="s">
        <v>285</v>
      </c>
      <c r="T227" s="67">
        <v>14625</v>
      </c>
    </row>
    <row r="228" spans="2:20" s="1" customFormat="1" ht="90" customHeight="1" x14ac:dyDescent="0.25">
      <c r="B228" s="384"/>
      <c r="C228" s="346"/>
      <c r="D228" s="358"/>
      <c r="E228" s="362"/>
      <c r="F228" s="65" t="s">
        <v>1871</v>
      </c>
      <c r="G228" s="329" t="s">
        <v>1348</v>
      </c>
      <c r="H228" s="329" t="s">
        <v>469</v>
      </c>
      <c r="I228" s="73" t="s">
        <v>470</v>
      </c>
      <c r="J228" s="66" t="s">
        <v>406</v>
      </c>
      <c r="K228" s="66" t="s">
        <v>409</v>
      </c>
      <c r="L228" s="69" t="s">
        <v>469</v>
      </c>
      <c r="M228" s="66" t="s">
        <v>30</v>
      </c>
      <c r="N228" s="255">
        <v>42520</v>
      </c>
      <c r="O228" s="255">
        <v>42531</v>
      </c>
      <c r="P228" s="287">
        <v>42895</v>
      </c>
      <c r="Q228" s="290">
        <v>19500</v>
      </c>
      <c r="R228" s="68">
        <v>0.75</v>
      </c>
      <c r="S228" s="67" t="s">
        <v>285</v>
      </c>
      <c r="T228" s="67">
        <v>14625</v>
      </c>
    </row>
    <row r="229" spans="2:20" s="1" customFormat="1" ht="90" customHeight="1" x14ac:dyDescent="0.25">
      <c r="B229" s="384"/>
      <c r="C229" s="346"/>
      <c r="D229" s="358"/>
      <c r="E229" s="362"/>
      <c r="F229" s="65" t="s">
        <v>1871</v>
      </c>
      <c r="G229" s="329" t="s">
        <v>1349</v>
      </c>
      <c r="H229" s="329" t="s">
        <v>471</v>
      </c>
      <c r="I229" s="73" t="s">
        <v>472</v>
      </c>
      <c r="J229" s="66" t="s">
        <v>406</v>
      </c>
      <c r="K229" s="66" t="s">
        <v>409</v>
      </c>
      <c r="L229" s="69" t="s">
        <v>471</v>
      </c>
      <c r="M229" s="66" t="s">
        <v>25</v>
      </c>
      <c r="N229" s="255">
        <v>42520</v>
      </c>
      <c r="O229" s="255">
        <v>42524</v>
      </c>
      <c r="P229" s="287">
        <v>42888</v>
      </c>
      <c r="Q229" s="290">
        <v>19500</v>
      </c>
      <c r="R229" s="68">
        <v>0.75</v>
      </c>
      <c r="S229" s="67" t="s">
        <v>285</v>
      </c>
      <c r="T229" s="67">
        <v>14625</v>
      </c>
    </row>
    <row r="230" spans="2:20" s="1" customFormat="1" ht="90" customHeight="1" x14ac:dyDescent="0.25">
      <c r="B230" s="384"/>
      <c r="C230" s="346"/>
      <c r="D230" s="358"/>
      <c r="E230" s="362"/>
      <c r="F230" s="65" t="s">
        <v>1871</v>
      </c>
      <c r="G230" s="329" t="s">
        <v>1350</v>
      </c>
      <c r="H230" s="329" t="s">
        <v>473</v>
      </c>
      <c r="I230" s="73" t="s">
        <v>474</v>
      </c>
      <c r="J230" s="66" t="s">
        <v>406</v>
      </c>
      <c r="K230" s="66" t="s">
        <v>409</v>
      </c>
      <c r="L230" s="69" t="s">
        <v>473</v>
      </c>
      <c r="M230" s="66" t="s">
        <v>15</v>
      </c>
      <c r="N230" s="255">
        <v>42520</v>
      </c>
      <c r="O230" s="255">
        <v>42560</v>
      </c>
      <c r="P230" s="287">
        <v>42924</v>
      </c>
      <c r="Q230" s="290">
        <v>20000</v>
      </c>
      <c r="R230" s="68">
        <v>0.75</v>
      </c>
      <c r="S230" s="67" t="s">
        <v>285</v>
      </c>
      <c r="T230" s="67">
        <v>15000</v>
      </c>
    </row>
    <row r="231" spans="2:20" s="1" customFormat="1" ht="90" customHeight="1" x14ac:dyDescent="0.25">
      <c r="B231" s="384"/>
      <c r="C231" s="346"/>
      <c r="D231" s="358"/>
      <c r="E231" s="362"/>
      <c r="F231" s="65" t="s">
        <v>1871</v>
      </c>
      <c r="G231" s="329" t="s">
        <v>1351</v>
      </c>
      <c r="H231" s="329" t="s">
        <v>475</v>
      </c>
      <c r="I231" s="73" t="s">
        <v>476</v>
      </c>
      <c r="J231" s="66" t="s">
        <v>406</v>
      </c>
      <c r="K231" s="66" t="s">
        <v>409</v>
      </c>
      <c r="L231" s="69" t="s">
        <v>475</v>
      </c>
      <c r="M231" s="66" t="s">
        <v>25</v>
      </c>
      <c r="N231" s="255">
        <v>42520</v>
      </c>
      <c r="O231" s="255">
        <v>42534</v>
      </c>
      <c r="P231" s="287">
        <v>42898</v>
      </c>
      <c r="Q231" s="290">
        <v>20000</v>
      </c>
      <c r="R231" s="68">
        <v>0.75</v>
      </c>
      <c r="S231" s="67" t="s">
        <v>285</v>
      </c>
      <c r="T231" s="67">
        <v>15000</v>
      </c>
    </row>
    <row r="232" spans="2:20" s="1" customFormat="1" ht="90" customHeight="1" x14ac:dyDescent="0.25">
      <c r="B232" s="384"/>
      <c r="C232" s="346"/>
      <c r="D232" s="358"/>
      <c r="E232" s="362"/>
      <c r="F232" s="65" t="s">
        <v>1871</v>
      </c>
      <c r="G232" s="329" t="s">
        <v>1352</v>
      </c>
      <c r="H232" s="329" t="s">
        <v>441</v>
      </c>
      <c r="I232" s="73" t="s">
        <v>442</v>
      </c>
      <c r="J232" s="66" t="s">
        <v>406</v>
      </c>
      <c r="K232" s="66" t="s">
        <v>409</v>
      </c>
      <c r="L232" s="69" t="s">
        <v>441</v>
      </c>
      <c r="M232" s="66" t="s">
        <v>25</v>
      </c>
      <c r="N232" s="255">
        <v>42520</v>
      </c>
      <c r="O232" s="255">
        <v>42522</v>
      </c>
      <c r="P232" s="287">
        <v>42886</v>
      </c>
      <c r="Q232" s="290">
        <v>19500</v>
      </c>
      <c r="R232" s="68">
        <v>0.75</v>
      </c>
      <c r="S232" s="67" t="s">
        <v>285</v>
      </c>
      <c r="T232" s="67">
        <v>14625</v>
      </c>
    </row>
    <row r="233" spans="2:20" s="1" customFormat="1" ht="90" customHeight="1" x14ac:dyDescent="0.25">
      <c r="B233" s="384"/>
      <c r="C233" s="346"/>
      <c r="D233" s="358"/>
      <c r="E233" s="362"/>
      <c r="F233" s="65" t="s">
        <v>1871</v>
      </c>
      <c r="G233" s="329" t="s">
        <v>1353</v>
      </c>
      <c r="H233" s="329" t="s">
        <v>445</v>
      </c>
      <c r="I233" s="73" t="s">
        <v>446</v>
      </c>
      <c r="J233" s="66" t="s">
        <v>406</v>
      </c>
      <c r="K233" s="66" t="s">
        <v>409</v>
      </c>
      <c r="L233" s="69" t="s">
        <v>445</v>
      </c>
      <c r="M233" s="66" t="s">
        <v>10</v>
      </c>
      <c r="N233" s="255">
        <v>42520</v>
      </c>
      <c r="O233" s="255">
        <v>42557</v>
      </c>
      <c r="P233" s="287">
        <v>42921</v>
      </c>
      <c r="Q233" s="290">
        <v>20000</v>
      </c>
      <c r="R233" s="68">
        <v>0.75</v>
      </c>
      <c r="S233" s="67" t="s">
        <v>285</v>
      </c>
      <c r="T233" s="67">
        <v>15000</v>
      </c>
    </row>
    <row r="234" spans="2:20" s="1" customFormat="1" ht="90" customHeight="1" x14ac:dyDescent="0.25">
      <c r="B234" s="384"/>
      <c r="C234" s="346"/>
      <c r="D234" s="358"/>
      <c r="E234" s="362"/>
      <c r="F234" s="65" t="s">
        <v>1871</v>
      </c>
      <c r="G234" s="329" t="s">
        <v>1354</v>
      </c>
      <c r="H234" s="329" t="s">
        <v>477</v>
      </c>
      <c r="I234" s="73" t="s">
        <v>478</v>
      </c>
      <c r="J234" s="66" t="s">
        <v>406</v>
      </c>
      <c r="K234" s="66" t="s">
        <v>409</v>
      </c>
      <c r="L234" s="69" t="s">
        <v>477</v>
      </c>
      <c r="M234" s="66" t="s">
        <v>15</v>
      </c>
      <c r="N234" s="255">
        <v>42520</v>
      </c>
      <c r="O234" s="255">
        <v>42560</v>
      </c>
      <c r="P234" s="287">
        <v>42924</v>
      </c>
      <c r="Q234" s="290">
        <v>20000</v>
      </c>
      <c r="R234" s="68">
        <v>0.75</v>
      </c>
      <c r="S234" s="67" t="s">
        <v>285</v>
      </c>
      <c r="T234" s="67">
        <v>15000</v>
      </c>
    </row>
    <row r="235" spans="2:20" s="1" customFormat="1" ht="90" customHeight="1" x14ac:dyDescent="0.25">
      <c r="B235" s="384"/>
      <c r="C235" s="346"/>
      <c r="D235" s="358"/>
      <c r="E235" s="362"/>
      <c r="F235" s="65" t="s">
        <v>1871</v>
      </c>
      <c r="G235" s="329" t="s">
        <v>1355</v>
      </c>
      <c r="H235" s="329" t="s">
        <v>479</v>
      </c>
      <c r="I235" s="73" t="s">
        <v>480</v>
      </c>
      <c r="J235" s="66" t="s">
        <v>406</v>
      </c>
      <c r="K235" s="66" t="s">
        <v>409</v>
      </c>
      <c r="L235" s="69" t="s">
        <v>479</v>
      </c>
      <c r="M235" s="66" t="s">
        <v>15</v>
      </c>
      <c r="N235" s="255">
        <v>42520</v>
      </c>
      <c r="O235" s="255">
        <v>42556</v>
      </c>
      <c r="P235" s="287">
        <v>42920</v>
      </c>
      <c r="Q235" s="290">
        <v>19500</v>
      </c>
      <c r="R235" s="68">
        <v>0.75</v>
      </c>
      <c r="S235" s="67" t="s">
        <v>285</v>
      </c>
      <c r="T235" s="67">
        <v>14625</v>
      </c>
    </row>
    <row r="236" spans="2:20" s="1" customFormat="1" ht="90" customHeight="1" x14ac:dyDescent="0.25">
      <c r="B236" s="384"/>
      <c r="C236" s="346"/>
      <c r="D236" s="358"/>
      <c r="E236" s="362"/>
      <c r="F236" s="65" t="s">
        <v>1871</v>
      </c>
      <c r="G236" s="329" t="s">
        <v>1356</v>
      </c>
      <c r="H236" s="329" t="s">
        <v>481</v>
      </c>
      <c r="I236" s="73" t="s">
        <v>482</v>
      </c>
      <c r="J236" s="66" t="s">
        <v>406</v>
      </c>
      <c r="K236" s="66" t="s">
        <v>409</v>
      </c>
      <c r="L236" s="69" t="s">
        <v>481</v>
      </c>
      <c r="M236" s="66" t="s">
        <v>25</v>
      </c>
      <c r="N236" s="255">
        <v>42520</v>
      </c>
      <c r="O236" s="255">
        <v>42662</v>
      </c>
      <c r="P236" s="287">
        <v>42992</v>
      </c>
      <c r="Q236" s="290">
        <v>19500</v>
      </c>
      <c r="R236" s="68">
        <v>0.75</v>
      </c>
      <c r="S236" s="67" t="s">
        <v>285</v>
      </c>
      <c r="T236" s="67">
        <v>14625</v>
      </c>
    </row>
    <row r="237" spans="2:20" s="1" customFormat="1" ht="90" customHeight="1" x14ac:dyDescent="0.25">
      <c r="B237" s="384"/>
      <c r="C237" s="346"/>
      <c r="D237" s="358"/>
      <c r="E237" s="362"/>
      <c r="F237" s="65" t="s">
        <v>1877</v>
      </c>
      <c r="G237" s="329" t="s">
        <v>1357</v>
      </c>
      <c r="H237" s="329" t="s">
        <v>669</v>
      </c>
      <c r="I237" s="73" t="s">
        <v>670</v>
      </c>
      <c r="J237" s="66" t="s">
        <v>406</v>
      </c>
      <c r="K237" s="66" t="s">
        <v>409</v>
      </c>
      <c r="L237" s="69" t="s">
        <v>669</v>
      </c>
      <c r="M237" s="66" t="s">
        <v>15</v>
      </c>
      <c r="N237" s="255">
        <v>42642</v>
      </c>
      <c r="O237" s="255">
        <v>42522</v>
      </c>
      <c r="P237" s="287">
        <v>43616</v>
      </c>
      <c r="Q237" s="290">
        <v>356974.38</v>
      </c>
      <c r="R237" s="68">
        <v>0.45</v>
      </c>
      <c r="S237" s="67" t="s">
        <v>285</v>
      </c>
      <c r="T237" s="67">
        <v>160638.47</v>
      </c>
    </row>
    <row r="238" spans="2:20" s="1" customFormat="1" ht="90" customHeight="1" x14ac:dyDescent="0.25">
      <c r="B238" s="384"/>
      <c r="C238" s="346"/>
      <c r="D238" s="358"/>
      <c r="E238" s="362"/>
      <c r="F238" s="65" t="s">
        <v>1877</v>
      </c>
      <c r="G238" s="329" t="s">
        <v>1358</v>
      </c>
      <c r="H238" s="329" t="s">
        <v>660</v>
      </c>
      <c r="I238" s="73" t="s">
        <v>661</v>
      </c>
      <c r="J238" s="66" t="s">
        <v>406</v>
      </c>
      <c r="K238" s="66" t="s">
        <v>409</v>
      </c>
      <c r="L238" s="69" t="s">
        <v>660</v>
      </c>
      <c r="M238" s="66" t="s">
        <v>33</v>
      </c>
      <c r="N238" s="255">
        <v>42642</v>
      </c>
      <c r="O238" s="255">
        <v>42503</v>
      </c>
      <c r="P238" s="287">
        <v>43403</v>
      </c>
      <c r="Q238" s="290">
        <v>1182863.1399999999</v>
      </c>
      <c r="R238" s="68">
        <v>0.42</v>
      </c>
      <c r="S238" s="67" t="s">
        <v>285</v>
      </c>
      <c r="T238" s="67">
        <v>500000</v>
      </c>
    </row>
    <row r="239" spans="2:20" s="1" customFormat="1" ht="90" customHeight="1" x14ac:dyDescent="0.25">
      <c r="B239" s="384"/>
      <c r="C239" s="346"/>
      <c r="D239" s="358"/>
      <c r="E239" s="362"/>
      <c r="F239" s="65" t="s">
        <v>1877</v>
      </c>
      <c r="G239" s="329" t="s">
        <v>1359</v>
      </c>
      <c r="H239" s="329" t="s">
        <v>667</v>
      </c>
      <c r="I239" s="73" t="s">
        <v>668</v>
      </c>
      <c r="J239" s="66" t="s">
        <v>406</v>
      </c>
      <c r="K239" s="66" t="s">
        <v>409</v>
      </c>
      <c r="L239" s="69" t="s">
        <v>667</v>
      </c>
      <c r="M239" s="66" t="s">
        <v>13</v>
      </c>
      <c r="N239" s="255">
        <v>42642</v>
      </c>
      <c r="O239" s="255">
        <v>42552</v>
      </c>
      <c r="P239" s="287">
        <v>43281</v>
      </c>
      <c r="Q239" s="290">
        <v>100375</v>
      </c>
      <c r="R239" s="68">
        <v>0.45</v>
      </c>
      <c r="S239" s="67" t="s">
        <v>285</v>
      </c>
      <c r="T239" s="67">
        <v>45168.75</v>
      </c>
    </row>
    <row r="240" spans="2:20" s="1" customFormat="1" ht="90" customHeight="1" x14ac:dyDescent="0.25">
      <c r="B240" s="384"/>
      <c r="C240" s="346"/>
      <c r="D240" s="358"/>
      <c r="E240" s="362"/>
      <c r="F240" s="65" t="s">
        <v>1877</v>
      </c>
      <c r="G240" s="329" t="s">
        <v>1296</v>
      </c>
      <c r="H240" s="329" t="s">
        <v>654</v>
      </c>
      <c r="I240" s="73" t="s">
        <v>655</v>
      </c>
      <c r="J240" s="66" t="s">
        <v>406</v>
      </c>
      <c r="K240" s="66" t="s">
        <v>409</v>
      </c>
      <c r="L240" s="69" t="s">
        <v>654</v>
      </c>
      <c r="M240" s="66" t="s">
        <v>25</v>
      </c>
      <c r="N240" s="255">
        <v>42642</v>
      </c>
      <c r="O240" s="255">
        <v>42750</v>
      </c>
      <c r="P240" s="287">
        <v>43479</v>
      </c>
      <c r="Q240" s="290">
        <v>290665</v>
      </c>
      <c r="R240" s="68">
        <v>0.45</v>
      </c>
      <c r="S240" s="67" t="s">
        <v>285</v>
      </c>
      <c r="T240" s="67">
        <v>130799.25</v>
      </c>
    </row>
    <row r="241" spans="2:20" s="1" customFormat="1" ht="90" customHeight="1" x14ac:dyDescent="0.25">
      <c r="B241" s="384"/>
      <c r="C241" s="346"/>
      <c r="D241" s="358"/>
      <c r="E241" s="362"/>
      <c r="F241" s="65" t="s">
        <v>1877</v>
      </c>
      <c r="G241" s="329" t="s">
        <v>1235</v>
      </c>
      <c r="H241" s="329" t="s">
        <v>1024</v>
      </c>
      <c r="I241" s="73" t="s">
        <v>1025</v>
      </c>
      <c r="J241" s="66" t="s">
        <v>406</v>
      </c>
      <c r="K241" s="66" t="s">
        <v>409</v>
      </c>
      <c r="L241" s="69" t="s">
        <v>1024</v>
      </c>
      <c r="M241" s="66" t="s">
        <v>1026</v>
      </c>
      <c r="N241" s="255">
        <v>42811</v>
      </c>
      <c r="O241" s="255">
        <v>42522</v>
      </c>
      <c r="P241" s="287">
        <v>43616</v>
      </c>
      <c r="Q241" s="290">
        <v>128962.5</v>
      </c>
      <c r="R241" s="68">
        <v>0.45</v>
      </c>
      <c r="S241" s="80" t="s">
        <v>807</v>
      </c>
      <c r="T241" s="67">
        <v>58033.13</v>
      </c>
    </row>
    <row r="242" spans="2:20" s="1" customFormat="1" ht="90" customHeight="1" x14ac:dyDescent="0.25">
      <c r="B242" s="384"/>
      <c r="C242" s="346"/>
      <c r="D242" s="358"/>
      <c r="E242" s="362"/>
      <c r="F242" s="65" t="s">
        <v>1877</v>
      </c>
      <c r="G242" s="329" t="s">
        <v>1360</v>
      </c>
      <c r="H242" s="329" t="s">
        <v>671</v>
      </c>
      <c r="I242" s="73" t="s">
        <v>672</v>
      </c>
      <c r="J242" s="66" t="s">
        <v>406</v>
      </c>
      <c r="K242" s="66" t="s">
        <v>409</v>
      </c>
      <c r="L242" s="69" t="s">
        <v>671</v>
      </c>
      <c r="M242" s="66" t="s">
        <v>25</v>
      </c>
      <c r="N242" s="255">
        <v>42642</v>
      </c>
      <c r="O242" s="255">
        <v>42614</v>
      </c>
      <c r="P242" s="287">
        <v>43434</v>
      </c>
      <c r="Q242" s="290">
        <v>249129.88</v>
      </c>
      <c r="R242" s="68">
        <v>0.45</v>
      </c>
      <c r="S242" s="67" t="s">
        <v>285</v>
      </c>
      <c r="T242" s="67">
        <v>112108.45</v>
      </c>
    </row>
    <row r="243" spans="2:20" s="1" customFormat="1" ht="90" customHeight="1" x14ac:dyDescent="0.25">
      <c r="B243" s="384"/>
      <c r="C243" s="346"/>
      <c r="D243" s="358"/>
      <c r="E243" s="362"/>
      <c r="F243" s="65" t="s">
        <v>1877</v>
      </c>
      <c r="G243" s="329" t="s">
        <v>1361</v>
      </c>
      <c r="H243" s="329" t="s">
        <v>663</v>
      </c>
      <c r="I243" s="73" t="s">
        <v>664</v>
      </c>
      <c r="J243" s="66" t="s">
        <v>406</v>
      </c>
      <c r="K243" s="66" t="s">
        <v>409</v>
      </c>
      <c r="L243" s="69" t="s">
        <v>663</v>
      </c>
      <c r="M243" s="66" t="s">
        <v>33</v>
      </c>
      <c r="N243" s="255">
        <v>42642</v>
      </c>
      <c r="O243" s="255">
        <v>42503</v>
      </c>
      <c r="P243" s="287">
        <v>43220</v>
      </c>
      <c r="Q243" s="290">
        <v>53700</v>
      </c>
      <c r="R243" s="68">
        <v>0.45</v>
      </c>
      <c r="S243" s="67" t="s">
        <v>285</v>
      </c>
      <c r="T243" s="67">
        <v>24165</v>
      </c>
    </row>
    <row r="244" spans="2:20" s="1" customFormat="1" ht="90" customHeight="1" x14ac:dyDescent="0.25">
      <c r="B244" s="384"/>
      <c r="C244" s="346"/>
      <c r="D244" s="358"/>
      <c r="E244" s="362"/>
      <c r="F244" s="65" t="s">
        <v>1877</v>
      </c>
      <c r="G244" s="329" t="s">
        <v>1362</v>
      </c>
      <c r="H244" s="329" t="s">
        <v>1027</v>
      </c>
      <c r="I244" s="73" t="s">
        <v>1028</v>
      </c>
      <c r="J244" s="66" t="s">
        <v>406</v>
      </c>
      <c r="K244" s="66" t="s">
        <v>409</v>
      </c>
      <c r="L244" s="69" t="s">
        <v>1027</v>
      </c>
      <c r="M244" s="66" t="s">
        <v>25</v>
      </c>
      <c r="N244" s="255">
        <v>42811</v>
      </c>
      <c r="O244" s="255">
        <v>42826</v>
      </c>
      <c r="P244" s="287">
        <v>43554</v>
      </c>
      <c r="Q244" s="290">
        <v>321195.62</v>
      </c>
      <c r="R244" s="68">
        <v>0.45</v>
      </c>
      <c r="S244" s="67" t="s">
        <v>285</v>
      </c>
      <c r="T244" s="67">
        <v>144538.03</v>
      </c>
    </row>
    <row r="245" spans="2:20" s="1" customFormat="1" ht="90" customHeight="1" x14ac:dyDescent="0.25">
      <c r="B245" s="384"/>
      <c r="C245" s="346"/>
      <c r="D245" s="358"/>
      <c r="E245" s="362"/>
      <c r="F245" s="65" t="s">
        <v>1877</v>
      </c>
      <c r="G245" s="329" t="s">
        <v>1236</v>
      </c>
      <c r="H245" s="329" t="s">
        <v>665</v>
      </c>
      <c r="I245" s="73" t="s">
        <v>666</v>
      </c>
      <c r="J245" s="66" t="s">
        <v>406</v>
      </c>
      <c r="K245" s="66" t="s">
        <v>409</v>
      </c>
      <c r="L245" s="69" t="s">
        <v>665</v>
      </c>
      <c r="M245" s="66" t="s">
        <v>227</v>
      </c>
      <c r="N245" s="255">
        <v>42642</v>
      </c>
      <c r="O245" s="255">
        <v>42614</v>
      </c>
      <c r="P245" s="287">
        <v>43343</v>
      </c>
      <c r="Q245" s="290">
        <f>514283-30000</f>
        <v>484283</v>
      </c>
      <c r="R245" s="68">
        <v>0.46</v>
      </c>
      <c r="S245" s="80" t="s">
        <v>807</v>
      </c>
      <c r="T245" s="67">
        <f>217927.35</f>
        <v>217927.35</v>
      </c>
    </row>
    <row r="246" spans="2:20" s="1" customFormat="1" ht="90" customHeight="1" x14ac:dyDescent="0.25">
      <c r="B246" s="384"/>
      <c r="C246" s="346"/>
      <c r="D246" s="358"/>
      <c r="E246" s="362"/>
      <c r="F246" s="65" t="s">
        <v>1877</v>
      </c>
      <c r="G246" s="329" t="s">
        <v>1363</v>
      </c>
      <c r="H246" s="329" t="s">
        <v>658</v>
      </c>
      <c r="I246" s="73" t="s">
        <v>659</v>
      </c>
      <c r="J246" s="66" t="s">
        <v>406</v>
      </c>
      <c r="K246" s="66" t="s">
        <v>409</v>
      </c>
      <c r="L246" s="69" t="s">
        <v>658</v>
      </c>
      <c r="M246" s="66" t="s">
        <v>15</v>
      </c>
      <c r="N246" s="255">
        <v>42642</v>
      </c>
      <c r="O246" s="255">
        <v>42705</v>
      </c>
      <c r="P246" s="287">
        <v>43435</v>
      </c>
      <c r="Q246" s="290">
        <v>152605</v>
      </c>
      <c r="R246" s="68">
        <v>0.45</v>
      </c>
      <c r="S246" s="67" t="s">
        <v>285</v>
      </c>
      <c r="T246" s="67">
        <v>68672.25</v>
      </c>
    </row>
    <row r="247" spans="2:20" s="1" customFormat="1" ht="90" customHeight="1" x14ac:dyDescent="0.25">
      <c r="B247" s="384"/>
      <c r="C247" s="346"/>
      <c r="D247" s="358"/>
      <c r="E247" s="362"/>
      <c r="F247" s="65" t="s">
        <v>1877</v>
      </c>
      <c r="G247" s="329" t="s">
        <v>1365</v>
      </c>
      <c r="H247" s="329" t="s">
        <v>1029</v>
      </c>
      <c r="I247" s="73" t="s">
        <v>1030</v>
      </c>
      <c r="J247" s="66" t="s">
        <v>406</v>
      </c>
      <c r="K247" s="66" t="s">
        <v>409</v>
      </c>
      <c r="L247" s="69" t="s">
        <v>1029</v>
      </c>
      <c r="M247" s="66" t="s">
        <v>7</v>
      </c>
      <c r="N247" s="255">
        <v>42811</v>
      </c>
      <c r="O247" s="255">
        <v>42736</v>
      </c>
      <c r="P247" s="287">
        <v>43465</v>
      </c>
      <c r="Q247" s="290">
        <v>115752.5</v>
      </c>
      <c r="R247" s="68">
        <v>0.45</v>
      </c>
      <c r="S247" s="67" t="s">
        <v>285</v>
      </c>
      <c r="T247" s="67">
        <v>52088.63</v>
      </c>
    </row>
    <row r="248" spans="2:20" s="1" customFormat="1" ht="90" customHeight="1" x14ac:dyDescent="0.25">
      <c r="B248" s="384"/>
      <c r="C248" s="346"/>
      <c r="D248" s="358"/>
      <c r="E248" s="362"/>
      <c r="F248" s="65" t="s">
        <v>1877</v>
      </c>
      <c r="G248" s="329" t="s">
        <v>1233</v>
      </c>
      <c r="H248" s="329" t="s">
        <v>618</v>
      </c>
      <c r="I248" s="73" t="s">
        <v>662</v>
      </c>
      <c r="J248" s="66" t="s">
        <v>406</v>
      </c>
      <c r="K248" s="66" t="s">
        <v>409</v>
      </c>
      <c r="L248" s="69" t="s">
        <v>618</v>
      </c>
      <c r="M248" s="66" t="s">
        <v>127</v>
      </c>
      <c r="N248" s="255">
        <v>42642</v>
      </c>
      <c r="O248" s="255">
        <v>42644</v>
      </c>
      <c r="P248" s="287">
        <v>43554</v>
      </c>
      <c r="Q248" s="290">
        <f>276954.75-2189.75</f>
        <v>274765</v>
      </c>
      <c r="R248" s="68">
        <v>0.45</v>
      </c>
      <c r="S248" s="80" t="s">
        <v>807</v>
      </c>
      <c r="T248" s="67">
        <f>123644.25</f>
        <v>123644.25</v>
      </c>
    </row>
    <row r="249" spans="2:20" s="1" customFormat="1" ht="90" customHeight="1" x14ac:dyDescent="0.25">
      <c r="B249" s="384"/>
      <c r="C249" s="346"/>
      <c r="D249" s="358"/>
      <c r="E249" s="362"/>
      <c r="F249" s="65" t="s">
        <v>1877</v>
      </c>
      <c r="G249" s="329" t="s">
        <v>1364</v>
      </c>
      <c r="H249" s="329" t="s">
        <v>673</v>
      </c>
      <c r="I249" s="73" t="s">
        <v>674</v>
      </c>
      <c r="J249" s="66" t="s">
        <v>406</v>
      </c>
      <c r="K249" s="66" t="s">
        <v>409</v>
      </c>
      <c r="L249" s="69" t="s">
        <v>673</v>
      </c>
      <c r="M249" s="66" t="s">
        <v>1</v>
      </c>
      <c r="N249" s="255">
        <v>42642</v>
      </c>
      <c r="O249" s="255">
        <v>42614</v>
      </c>
      <c r="P249" s="287">
        <v>43343</v>
      </c>
      <c r="Q249" s="290">
        <v>307075</v>
      </c>
      <c r="R249" s="68">
        <v>0.45</v>
      </c>
      <c r="S249" s="67" t="s">
        <v>285</v>
      </c>
      <c r="T249" s="67">
        <v>138183.75</v>
      </c>
    </row>
    <row r="250" spans="2:20" s="1" customFormat="1" ht="90" customHeight="1" x14ac:dyDescent="0.25">
      <c r="B250" s="384"/>
      <c r="C250" s="346"/>
      <c r="D250" s="358"/>
      <c r="E250" s="362"/>
      <c r="F250" s="65" t="s">
        <v>1877</v>
      </c>
      <c r="G250" s="329" t="s">
        <v>1366</v>
      </c>
      <c r="H250" s="329" t="s">
        <v>675</v>
      </c>
      <c r="I250" s="73" t="s">
        <v>676</v>
      </c>
      <c r="J250" s="66" t="s">
        <v>406</v>
      </c>
      <c r="K250" s="66" t="s">
        <v>409</v>
      </c>
      <c r="L250" s="69" t="s">
        <v>675</v>
      </c>
      <c r="M250" s="66" t="s">
        <v>1</v>
      </c>
      <c r="N250" s="255">
        <v>42642</v>
      </c>
      <c r="O250" s="255">
        <v>42552</v>
      </c>
      <c r="P250" s="287">
        <v>43281</v>
      </c>
      <c r="Q250" s="290">
        <v>575447.5</v>
      </c>
      <c r="R250" s="68">
        <v>0.45</v>
      </c>
      <c r="S250" s="67" t="s">
        <v>285</v>
      </c>
      <c r="T250" s="67">
        <v>258951.38</v>
      </c>
    </row>
    <row r="251" spans="2:20" s="1" customFormat="1" ht="90" customHeight="1" x14ac:dyDescent="0.25">
      <c r="B251" s="384"/>
      <c r="C251" s="346"/>
      <c r="D251" s="358"/>
      <c r="E251" s="362"/>
      <c r="F251" s="65" t="s">
        <v>1877</v>
      </c>
      <c r="G251" s="329" t="s">
        <v>1367</v>
      </c>
      <c r="H251" s="329" t="s">
        <v>677</v>
      </c>
      <c r="I251" s="73" t="s">
        <v>678</v>
      </c>
      <c r="J251" s="66" t="s">
        <v>406</v>
      </c>
      <c r="K251" s="66" t="s">
        <v>409</v>
      </c>
      <c r="L251" s="69" t="s">
        <v>677</v>
      </c>
      <c r="M251" s="69" t="s">
        <v>1481</v>
      </c>
      <c r="N251" s="255">
        <v>42642</v>
      </c>
      <c r="O251" s="255">
        <v>42644</v>
      </c>
      <c r="P251" s="287">
        <v>43373</v>
      </c>
      <c r="Q251" s="290">
        <v>895727.02</v>
      </c>
      <c r="R251" s="68">
        <v>0.45</v>
      </c>
      <c r="S251" s="67" t="s">
        <v>285</v>
      </c>
      <c r="T251" s="67">
        <v>403077.16</v>
      </c>
    </row>
    <row r="252" spans="2:20" s="1" customFormat="1" ht="90" customHeight="1" x14ac:dyDescent="0.25">
      <c r="B252" s="384"/>
      <c r="C252" s="346"/>
      <c r="D252" s="358"/>
      <c r="E252" s="362"/>
      <c r="F252" s="65" t="s">
        <v>1877</v>
      </c>
      <c r="G252" s="329" t="s">
        <v>1273</v>
      </c>
      <c r="H252" s="329" t="s">
        <v>652</v>
      </c>
      <c r="I252" s="73" t="s">
        <v>653</v>
      </c>
      <c r="J252" s="66" t="s">
        <v>406</v>
      </c>
      <c r="K252" s="66" t="s">
        <v>409</v>
      </c>
      <c r="L252" s="69" t="s">
        <v>652</v>
      </c>
      <c r="M252" s="66" t="s">
        <v>13</v>
      </c>
      <c r="N252" s="255">
        <v>42642</v>
      </c>
      <c r="O252" s="255">
        <v>42658</v>
      </c>
      <c r="P252" s="287">
        <v>43569</v>
      </c>
      <c r="Q252" s="290">
        <v>84740</v>
      </c>
      <c r="R252" s="68">
        <v>0.45</v>
      </c>
      <c r="S252" s="67" t="s">
        <v>285</v>
      </c>
      <c r="T252" s="67">
        <v>38133</v>
      </c>
    </row>
    <row r="253" spans="2:20" s="1" customFormat="1" ht="90" customHeight="1" x14ac:dyDescent="0.25">
      <c r="B253" s="384"/>
      <c r="C253" s="346"/>
      <c r="D253" s="358"/>
      <c r="E253" s="362"/>
      <c r="F253" s="65" t="s">
        <v>1877</v>
      </c>
      <c r="G253" s="329" t="s">
        <v>1368</v>
      </c>
      <c r="H253" s="329" t="s">
        <v>656</v>
      </c>
      <c r="I253" s="73" t="s">
        <v>657</v>
      </c>
      <c r="J253" s="66" t="s">
        <v>406</v>
      </c>
      <c r="K253" s="66" t="s">
        <v>409</v>
      </c>
      <c r="L253" s="69" t="s">
        <v>656</v>
      </c>
      <c r="M253" s="69" t="s">
        <v>73</v>
      </c>
      <c r="N253" s="255">
        <v>42642</v>
      </c>
      <c r="O253" s="255">
        <v>42522</v>
      </c>
      <c r="P253" s="287">
        <v>43524</v>
      </c>
      <c r="Q253" s="290">
        <f>280177.55-51042.75</f>
        <v>229134.8</v>
      </c>
      <c r="R253" s="68">
        <v>0.48</v>
      </c>
      <c r="S253" s="80" t="s">
        <v>807</v>
      </c>
      <c r="T253" s="67">
        <f>103110.66</f>
        <v>103110.66</v>
      </c>
    </row>
    <row r="254" spans="2:20" s="1" customFormat="1" ht="90" customHeight="1" x14ac:dyDescent="0.25">
      <c r="B254" s="384"/>
      <c r="C254" s="346"/>
      <c r="D254" s="358"/>
      <c r="E254" s="362"/>
      <c r="F254" s="65" t="s">
        <v>1877</v>
      </c>
      <c r="G254" s="329" t="s">
        <v>1369</v>
      </c>
      <c r="H254" s="329" t="s">
        <v>1031</v>
      </c>
      <c r="I254" s="73" t="s">
        <v>1032</v>
      </c>
      <c r="J254" s="66" t="s">
        <v>406</v>
      </c>
      <c r="K254" s="66" t="s">
        <v>409</v>
      </c>
      <c r="L254" s="69" t="s">
        <v>1031</v>
      </c>
      <c r="M254" s="69" t="s">
        <v>1</v>
      </c>
      <c r="N254" s="255">
        <v>42807</v>
      </c>
      <c r="O254" s="255">
        <v>42826</v>
      </c>
      <c r="P254" s="287">
        <v>43551</v>
      </c>
      <c r="Q254" s="290">
        <v>94554</v>
      </c>
      <c r="R254" s="68">
        <v>0.45</v>
      </c>
      <c r="S254" s="80" t="s">
        <v>285</v>
      </c>
      <c r="T254" s="67">
        <v>42549.3</v>
      </c>
    </row>
    <row r="255" spans="2:20" s="1" customFormat="1" ht="90" customHeight="1" x14ac:dyDescent="0.25">
      <c r="B255" s="384"/>
      <c r="C255" s="346"/>
      <c r="D255" s="358"/>
      <c r="E255" s="362"/>
      <c r="F255" s="65" t="s">
        <v>1878</v>
      </c>
      <c r="G255" s="329" t="s">
        <v>1370</v>
      </c>
      <c r="H255" s="329" t="s">
        <v>1039</v>
      </c>
      <c r="I255" s="73" t="s">
        <v>1067</v>
      </c>
      <c r="J255" s="66" t="s">
        <v>406</v>
      </c>
      <c r="K255" s="66" t="s">
        <v>409</v>
      </c>
      <c r="L255" s="329" t="s">
        <v>1053</v>
      </c>
      <c r="M255" s="69" t="s">
        <v>21</v>
      </c>
      <c r="N255" s="255">
        <v>42831</v>
      </c>
      <c r="O255" s="255">
        <v>42928</v>
      </c>
      <c r="P255" s="287">
        <v>43657</v>
      </c>
      <c r="Q255" s="290">
        <v>184800</v>
      </c>
      <c r="R255" s="68">
        <v>0.45</v>
      </c>
      <c r="S255" s="67" t="s">
        <v>285</v>
      </c>
      <c r="T255" s="67">
        <v>83160</v>
      </c>
    </row>
    <row r="256" spans="2:20" s="1" customFormat="1" ht="90" customHeight="1" x14ac:dyDescent="0.25">
      <c r="B256" s="384"/>
      <c r="C256" s="346"/>
      <c r="D256" s="358"/>
      <c r="E256" s="362"/>
      <c r="F256" s="73" t="s">
        <v>1878</v>
      </c>
      <c r="G256" s="329" t="s">
        <v>2601</v>
      </c>
      <c r="H256" s="329" t="s">
        <v>1482</v>
      </c>
      <c r="I256" s="73" t="s">
        <v>1154</v>
      </c>
      <c r="J256" s="66" t="s">
        <v>406</v>
      </c>
      <c r="K256" s="66" t="s">
        <v>409</v>
      </c>
      <c r="L256" s="329" t="s">
        <v>1483</v>
      </c>
      <c r="M256" s="69" t="s">
        <v>13</v>
      </c>
      <c r="N256" s="255">
        <v>42913</v>
      </c>
      <c r="O256" s="255">
        <v>42826</v>
      </c>
      <c r="P256" s="287">
        <v>43555</v>
      </c>
      <c r="Q256" s="290">
        <v>251945</v>
      </c>
      <c r="R256" s="68">
        <v>0.45</v>
      </c>
      <c r="S256" s="67" t="s">
        <v>285</v>
      </c>
      <c r="T256" s="67">
        <v>113375.25</v>
      </c>
    </row>
    <row r="257" spans="2:20" s="1" customFormat="1" ht="90" customHeight="1" x14ac:dyDescent="0.25">
      <c r="B257" s="384"/>
      <c r="C257" s="346"/>
      <c r="D257" s="358"/>
      <c r="E257" s="362"/>
      <c r="F257" s="65" t="s">
        <v>1878</v>
      </c>
      <c r="G257" s="329" t="s">
        <v>2427</v>
      </c>
      <c r="H257" s="329" t="s">
        <v>1040</v>
      </c>
      <c r="I257" s="73" t="s">
        <v>1068</v>
      </c>
      <c r="J257" s="66" t="s">
        <v>406</v>
      </c>
      <c r="K257" s="66" t="s">
        <v>409</v>
      </c>
      <c r="L257" s="329" t="s">
        <v>1054</v>
      </c>
      <c r="M257" s="69" t="s">
        <v>73</v>
      </c>
      <c r="N257" s="255">
        <v>42831</v>
      </c>
      <c r="O257" s="255">
        <v>42887</v>
      </c>
      <c r="P257" s="287">
        <v>43616</v>
      </c>
      <c r="Q257" s="290">
        <v>295890</v>
      </c>
      <c r="R257" s="68">
        <v>0.45</v>
      </c>
      <c r="S257" s="67" t="s">
        <v>285</v>
      </c>
      <c r="T257" s="67">
        <v>133150.5</v>
      </c>
    </row>
    <row r="258" spans="2:20" s="1" customFormat="1" ht="90" customHeight="1" x14ac:dyDescent="0.25">
      <c r="B258" s="384"/>
      <c r="C258" s="346"/>
      <c r="D258" s="358"/>
      <c r="E258" s="362"/>
      <c r="F258" s="65" t="s">
        <v>1879</v>
      </c>
      <c r="G258" s="329" t="s">
        <v>2428</v>
      </c>
      <c r="H258" s="329" t="s">
        <v>1428</v>
      </c>
      <c r="I258" s="73" t="s">
        <v>1429</v>
      </c>
      <c r="J258" s="66" t="s">
        <v>406</v>
      </c>
      <c r="K258" s="66" t="s">
        <v>409</v>
      </c>
      <c r="L258" s="329" t="s">
        <v>1484</v>
      </c>
      <c r="M258" s="69"/>
      <c r="N258" s="255">
        <v>42964</v>
      </c>
      <c r="O258" s="255">
        <v>42669</v>
      </c>
      <c r="P258" s="287">
        <v>43458</v>
      </c>
      <c r="Q258" s="290">
        <v>123029.33</v>
      </c>
      <c r="R258" s="68">
        <v>0.55000000000000004</v>
      </c>
      <c r="S258" s="67" t="s">
        <v>285</v>
      </c>
      <c r="T258" s="67">
        <v>67973.710000000006</v>
      </c>
    </row>
    <row r="259" spans="2:20" s="1" customFormat="1" ht="90" customHeight="1" x14ac:dyDescent="0.25">
      <c r="B259" s="384"/>
      <c r="C259" s="346"/>
      <c r="D259" s="358"/>
      <c r="E259" s="362"/>
      <c r="F259" s="65" t="s">
        <v>1878</v>
      </c>
      <c r="G259" s="329" t="s">
        <v>2616</v>
      </c>
      <c r="H259" s="329" t="s">
        <v>1041</v>
      </c>
      <c r="I259" s="73" t="s">
        <v>1069</v>
      </c>
      <c r="J259" s="66" t="s">
        <v>406</v>
      </c>
      <c r="K259" s="66" t="s">
        <v>409</v>
      </c>
      <c r="L259" s="329" t="s">
        <v>1055</v>
      </c>
      <c r="M259" s="69" t="s">
        <v>13</v>
      </c>
      <c r="N259" s="255">
        <v>42831</v>
      </c>
      <c r="O259" s="255">
        <v>42917</v>
      </c>
      <c r="P259" s="287">
        <v>43646</v>
      </c>
      <c r="Q259" s="290">
        <v>207742.5</v>
      </c>
      <c r="R259" s="68">
        <v>0.45</v>
      </c>
      <c r="S259" s="67" t="s">
        <v>285</v>
      </c>
      <c r="T259" s="67">
        <v>93484.13</v>
      </c>
    </row>
    <row r="260" spans="2:20" s="1" customFormat="1" ht="90" customHeight="1" x14ac:dyDescent="0.25">
      <c r="B260" s="384"/>
      <c r="C260" s="346"/>
      <c r="D260" s="358"/>
      <c r="E260" s="362"/>
      <c r="F260" s="65" t="s">
        <v>1878</v>
      </c>
      <c r="G260" s="329" t="s">
        <v>2429</v>
      </c>
      <c r="H260" s="329" t="s">
        <v>1042</v>
      </c>
      <c r="I260" s="73" t="s">
        <v>1070</v>
      </c>
      <c r="J260" s="66" t="s">
        <v>406</v>
      </c>
      <c r="K260" s="66" t="s">
        <v>409</v>
      </c>
      <c r="L260" s="329" t="s">
        <v>1056</v>
      </c>
      <c r="M260" s="69" t="s">
        <v>73</v>
      </c>
      <c r="N260" s="255">
        <v>42831</v>
      </c>
      <c r="O260" s="255">
        <v>42806</v>
      </c>
      <c r="P260" s="287">
        <v>43535</v>
      </c>
      <c r="Q260" s="290">
        <v>239380</v>
      </c>
      <c r="R260" s="68">
        <v>0.45</v>
      </c>
      <c r="S260" s="67" t="s">
        <v>285</v>
      </c>
      <c r="T260" s="67">
        <v>107721</v>
      </c>
    </row>
    <row r="261" spans="2:20" s="1" customFormat="1" ht="90" customHeight="1" x14ac:dyDescent="0.25">
      <c r="B261" s="384"/>
      <c r="C261" s="346"/>
      <c r="D261" s="358"/>
      <c r="E261" s="362"/>
      <c r="F261" s="65" t="s">
        <v>1878</v>
      </c>
      <c r="G261" s="329" t="s">
        <v>2430</v>
      </c>
      <c r="H261" s="329" t="s">
        <v>1043</v>
      </c>
      <c r="I261" s="73" t="s">
        <v>1071</v>
      </c>
      <c r="J261" s="66" t="s">
        <v>406</v>
      </c>
      <c r="K261" s="66" t="s">
        <v>409</v>
      </c>
      <c r="L261" s="329" t="s">
        <v>1057</v>
      </c>
      <c r="M261" s="69" t="s">
        <v>13</v>
      </c>
      <c r="N261" s="255">
        <v>42831</v>
      </c>
      <c r="O261" s="255">
        <v>42948</v>
      </c>
      <c r="P261" s="287">
        <v>43677</v>
      </c>
      <c r="Q261" s="290">
        <v>383205</v>
      </c>
      <c r="R261" s="68">
        <v>0.45</v>
      </c>
      <c r="S261" s="67" t="s">
        <v>285</v>
      </c>
      <c r="T261" s="67">
        <v>172442.25</v>
      </c>
    </row>
    <row r="262" spans="2:20" s="1" customFormat="1" ht="134.25" customHeight="1" x14ac:dyDescent="0.25">
      <c r="B262" s="384"/>
      <c r="C262" s="346"/>
      <c r="D262" s="358"/>
      <c r="E262" s="362"/>
      <c r="F262" s="65" t="s">
        <v>1878</v>
      </c>
      <c r="G262" s="329" t="s">
        <v>2431</v>
      </c>
      <c r="H262" s="329" t="s">
        <v>1044</v>
      </c>
      <c r="I262" s="73" t="s">
        <v>1072</v>
      </c>
      <c r="J262" s="66" t="s">
        <v>406</v>
      </c>
      <c r="K262" s="66" t="s">
        <v>409</v>
      </c>
      <c r="L262" s="329" t="s">
        <v>1058</v>
      </c>
      <c r="M262" s="69" t="s">
        <v>13</v>
      </c>
      <c r="N262" s="255">
        <v>42831</v>
      </c>
      <c r="O262" s="255">
        <v>42767</v>
      </c>
      <c r="P262" s="287">
        <v>43496</v>
      </c>
      <c r="Q262" s="290">
        <v>168557.5</v>
      </c>
      <c r="R262" s="68">
        <v>0.45</v>
      </c>
      <c r="S262" s="67" t="s">
        <v>285</v>
      </c>
      <c r="T262" s="67">
        <v>75850.880000000005</v>
      </c>
    </row>
    <row r="263" spans="2:20" s="1" customFormat="1" ht="162" customHeight="1" x14ac:dyDescent="0.25">
      <c r="B263" s="384"/>
      <c r="C263" s="346"/>
      <c r="D263" s="358"/>
      <c r="E263" s="362"/>
      <c r="F263" s="65" t="s">
        <v>1878</v>
      </c>
      <c r="G263" s="329" t="s">
        <v>2432</v>
      </c>
      <c r="H263" s="329" t="s">
        <v>1045</v>
      </c>
      <c r="I263" s="73" t="s">
        <v>1073</v>
      </c>
      <c r="J263" s="66" t="s">
        <v>406</v>
      </c>
      <c r="K263" s="66" t="s">
        <v>409</v>
      </c>
      <c r="L263" s="329" t="s">
        <v>1059</v>
      </c>
      <c r="M263" s="69" t="s">
        <v>33</v>
      </c>
      <c r="N263" s="255">
        <v>42831</v>
      </c>
      <c r="O263" s="255">
        <v>42735</v>
      </c>
      <c r="P263" s="287">
        <v>43464</v>
      </c>
      <c r="Q263" s="290">
        <v>431162.5</v>
      </c>
      <c r="R263" s="68">
        <v>0.45</v>
      </c>
      <c r="S263" s="67" t="s">
        <v>285</v>
      </c>
      <c r="T263" s="67">
        <v>194023.13</v>
      </c>
    </row>
    <row r="264" spans="2:20" s="1" customFormat="1" ht="90" customHeight="1" x14ac:dyDescent="0.25">
      <c r="B264" s="384"/>
      <c r="C264" s="346"/>
      <c r="D264" s="358"/>
      <c r="E264" s="362"/>
      <c r="F264" s="65" t="s">
        <v>1878</v>
      </c>
      <c r="G264" s="329" t="s">
        <v>2617</v>
      </c>
      <c r="H264" s="329" t="s">
        <v>1046</v>
      </c>
      <c r="I264" s="73" t="s">
        <v>1074</v>
      </c>
      <c r="J264" s="66" t="s">
        <v>406</v>
      </c>
      <c r="K264" s="66" t="s">
        <v>409</v>
      </c>
      <c r="L264" s="329" t="s">
        <v>1060</v>
      </c>
      <c r="M264" s="69" t="s">
        <v>1</v>
      </c>
      <c r="N264" s="255">
        <v>42831</v>
      </c>
      <c r="O264" s="255">
        <v>42814</v>
      </c>
      <c r="P264" s="287">
        <v>43543</v>
      </c>
      <c r="Q264" s="290">
        <v>303064.32000000001</v>
      </c>
      <c r="R264" s="68">
        <v>0.44990000000000002</v>
      </c>
      <c r="S264" s="67" t="s">
        <v>285</v>
      </c>
      <c r="T264" s="67">
        <v>136378.94</v>
      </c>
    </row>
    <row r="265" spans="2:20" s="1" customFormat="1" ht="90" customHeight="1" x14ac:dyDescent="0.25">
      <c r="B265" s="384"/>
      <c r="C265" s="346"/>
      <c r="D265" s="358"/>
      <c r="E265" s="362"/>
      <c r="F265" s="65" t="s">
        <v>1878</v>
      </c>
      <c r="G265" s="329" t="s">
        <v>2433</v>
      </c>
      <c r="H265" s="329" t="s">
        <v>1431</v>
      </c>
      <c r="I265" s="73" t="s">
        <v>1430</v>
      </c>
      <c r="J265" s="66" t="s">
        <v>406</v>
      </c>
      <c r="K265" s="66" t="s">
        <v>409</v>
      </c>
      <c r="L265" s="329" t="s">
        <v>1431</v>
      </c>
      <c r="M265" s="69" t="s">
        <v>25</v>
      </c>
      <c r="N265" s="255">
        <v>42949</v>
      </c>
      <c r="O265" s="255">
        <v>42698</v>
      </c>
      <c r="P265" s="287">
        <v>43427</v>
      </c>
      <c r="Q265" s="290">
        <v>283040</v>
      </c>
      <c r="R265" s="68">
        <v>0.45</v>
      </c>
      <c r="S265" s="67" t="s">
        <v>285</v>
      </c>
      <c r="T265" s="67">
        <v>127368</v>
      </c>
    </row>
    <row r="266" spans="2:20" s="1" customFormat="1" ht="143.25" customHeight="1" x14ac:dyDescent="0.25">
      <c r="B266" s="384"/>
      <c r="C266" s="346"/>
      <c r="D266" s="358"/>
      <c r="E266" s="362"/>
      <c r="F266" s="65" t="s">
        <v>1878</v>
      </c>
      <c r="G266" s="329" t="s">
        <v>2434</v>
      </c>
      <c r="H266" s="329" t="s">
        <v>1047</v>
      </c>
      <c r="I266" s="73" t="s">
        <v>1075</v>
      </c>
      <c r="J266" s="66" t="s">
        <v>406</v>
      </c>
      <c r="K266" s="66" t="s">
        <v>409</v>
      </c>
      <c r="L266" s="329" t="s">
        <v>1061</v>
      </c>
      <c r="M266" s="69" t="s">
        <v>13</v>
      </c>
      <c r="N266" s="255">
        <v>42831</v>
      </c>
      <c r="O266" s="255">
        <v>42948</v>
      </c>
      <c r="P266" s="287">
        <v>44043</v>
      </c>
      <c r="Q266" s="290">
        <v>908705</v>
      </c>
      <c r="R266" s="68">
        <v>0.45</v>
      </c>
      <c r="S266" s="67" t="s">
        <v>285</v>
      </c>
      <c r="T266" s="67">
        <v>408917.25</v>
      </c>
    </row>
    <row r="267" spans="2:20" s="1" customFormat="1" ht="111.75" customHeight="1" x14ac:dyDescent="0.25">
      <c r="B267" s="384"/>
      <c r="C267" s="346"/>
      <c r="D267" s="358"/>
      <c r="E267" s="362"/>
      <c r="F267" s="65" t="s">
        <v>1878</v>
      </c>
      <c r="G267" s="329" t="s">
        <v>2435</v>
      </c>
      <c r="H267" s="329" t="s">
        <v>1048</v>
      </c>
      <c r="I267" s="73" t="s">
        <v>1076</v>
      </c>
      <c r="J267" s="66" t="s">
        <v>406</v>
      </c>
      <c r="K267" s="66" t="s">
        <v>409</v>
      </c>
      <c r="L267" s="329" t="s">
        <v>1062</v>
      </c>
      <c r="M267" s="69" t="s">
        <v>25</v>
      </c>
      <c r="N267" s="255">
        <v>42831</v>
      </c>
      <c r="O267" s="255">
        <v>42959</v>
      </c>
      <c r="P267" s="287">
        <v>43688</v>
      </c>
      <c r="Q267" s="290">
        <v>335020</v>
      </c>
      <c r="R267" s="68">
        <v>0.45</v>
      </c>
      <c r="S267" s="67" t="s">
        <v>285</v>
      </c>
      <c r="T267" s="67">
        <v>150759</v>
      </c>
    </row>
    <row r="268" spans="2:20" s="1" customFormat="1" ht="148.5" customHeight="1" x14ac:dyDescent="0.25">
      <c r="B268" s="384"/>
      <c r="C268" s="346"/>
      <c r="D268" s="358"/>
      <c r="E268" s="362"/>
      <c r="F268" s="65" t="s">
        <v>1878</v>
      </c>
      <c r="G268" s="329" t="s">
        <v>2618</v>
      </c>
      <c r="H268" s="329" t="s">
        <v>1049</v>
      </c>
      <c r="I268" s="73" t="s">
        <v>1077</v>
      </c>
      <c r="J268" s="66" t="s">
        <v>406</v>
      </c>
      <c r="K268" s="66" t="s">
        <v>409</v>
      </c>
      <c r="L268" s="329" t="s">
        <v>1063</v>
      </c>
      <c r="M268" s="69" t="s">
        <v>25</v>
      </c>
      <c r="N268" s="255">
        <v>42831</v>
      </c>
      <c r="O268" s="255">
        <v>42837</v>
      </c>
      <c r="P268" s="287">
        <v>43595</v>
      </c>
      <c r="Q268" s="290">
        <v>94515</v>
      </c>
      <c r="R268" s="68">
        <v>0.45</v>
      </c>
      <c r="S268" s="67" t="s">
        <v>285</v>
      </c>
      <c r="T268" s="67">
        <v>42531.75</v>
      </c>
    </row>
    <row r="269" spans="2:20" s="1" customFormat="1" ht="148.5" customHeight="1" x14ac:dyDescent="0.25">
      <c r="B269" s="384"/>
      <c r="C269" s="346"/>
      <c r="D269" s="358"/>
      <c r="E269" s="362"/>
      <c r="F269" s="65" t="s">
        <v>1878</v>
      </c>
      <c r="G269" s="329" t="s">
        <v>2436</v>
      </c>
      <c r="H269" s="329" t="s">
        <v>1050</v>
      </c>
      <c r="I269" s="73" t="s">
        <v>1078</v>
      </c>
      <c r="J269" s="66" t="s">
        <v>406</v>
      </c>
      <c r="K269" s="66" t="s">
        <v>409</v>
      </c>
      <c r="L269" s="329" t="s">
        <v>1064</v>
      </c>
      <c r="M269" s="69" t="s">
        <v>1485</v>
      </c>
      <c r="N269" s="255">
        <v>42831</v>
      </c>
      <c r="O269" s="255">
        <v>42675</v>
      </c>
      <c r="P269" s="287">
        <v>43585</v>
      </c>
      <c r="Q269" s="290">
        <v>199389</v>
      </c>
      <c r="R269" s="68">
        <v>0.45</v>
      </c>
      <c r="S269" s="67" t="s">
        <v>285</v>
      </c>
      <c r="T269" s="67">
        <v>89725.05</v>
      </c>
    </row>
    <row r="270" spans="2:20" s="1" customFormat="1" ht="148.5" customHeight="1" x14ac:dyDescent="0.25">
      <c r="B270" s="384"/>
      <c r="C270" s="346"/>
      <c r="D270" s="358"/>
      <c r="E270" s="362"/>
      <c r="F270" s="65" t="s">
        <v>1878</v>
      </c>
      <c r="G270" s="329" t="s">
        <v>2619</v>
      </c>
      <c r="H270" s="329" t="s">
        <v>1051</v>
      </c>
      <c r="I270" s="73" t="s">
        <v>1079</v>
      </c>
      <c r="J270" s="66" t="s">
        <v>406</v>
      </c>
      <c r="K270" s="66" t="s">
        <v>409</v>
      </c>
      <c r="L270" s="329" t="s">
        <v>1065</v>
      </c>
      <c r="M270" s="69" t="s">
        <v>30</v>
      </c>
      <c r="N270" s="255">
        <v>42831</v>
      </c>
      <c r="O270" s="255">
        <v>42767</v>
      </c>
      <c r="P270" s="287">
        <v>43496</v>
      </c>
      <c r="Q270" s="290">
        <v>395318</v>
      </c>
      <c r="R270" s="68">
        <v>0.45</v>
      </c>
      <c r="S270" s="67" t="s">
        <v>285</v>
      </c>
      <c r="T270" s="67">
        <v>177893.1</v>
      </c>
    </row>
    <row r="271" spans="2:20" s="1" customFormat="1" ht="111.75" customHeight="1" x14ac:dyDescent="0.25">
      <c r="B271" s="384"/>
      <c r="C271" s="346"/>
      <c r="D271" s="358"/>
      <c r="E271" s="362"/>
      <c r="F271" s="65" t="s">
        <v>1878</v>
      </c>
      <c r="G271" s="329" t="s">
        <v>2620</v>
      </c>
      <c r="H271" s="329" t="s">
        <v>1052</v>
      </c>
      <c r="I271" s="73" t="s">
        <v>1080</v>
      </c>
      <c r="J271" s="66" t="s">
        <v>406</v>
      </c>
      <c r="K271" s="66" t="s">
        <v>409</v>
      </c>
      <c r="L271" s="329" t="s">
        <v>1066</v>
      </c>
      <c r="M271" s="69" t="s">
        <v>33</v>
      </c>
      <c r="N271" s="255">
        <v>42831</v>
      </c>
      <c r="O271" s="255">
        <v>42795</v>
      </c>
      <c r="P271" s="287">
        <v>43524</v>
      </c>
      <c r="Q271" s="290">
        <v>92665</v>
      </c>
      <c r="R271" s="68">
        <v>0.45</v>
      </c>
      <c r="S271" s="67" t="s">
        <v>285</v>
      </c>
      <c r="T271" s="67">
        <v>41699.25</v>
      </c>
    </row>
    <row r="272" spans="2:20" s="1" customFormat="1" ht="150.75" customHeight="1" x14ac:dyDescent="0.25">
      <c r="B272" s="384"/>
      <c r="C272" s="346"/>
      <c r="D272" s="358"/>
      <c r="E272" s="362"/>
      <c r="F272" s="65" t="s">
        <v>1880</v>
      </c>
      <c r="G272" s="329" t="s">
        <v>912</v>
      </c>
      <c r="H272" s="329" t="s">
        <v>1432</v>
      </c>
      <c r="I272" s="73" t="s">
        <v>1433</v>
      </c>
      <c r="J272" s="66" t="s">
        <v>406</v>
      </c>
      <c r="K272" s="66" t="s">
        <v>409</v>
      </c>
      <c r="L272" s="329" t="s">
        <v>1486</v>
      </c>
      <c r="M272" s="81"/>
      <c r="N272" s="255">
        <v>42808</v>
      </c>
      <c r="O272" s="255">
        <v>42816</v>
      </c>
      <c r="P272" s="287">
        <v>43545</v>
      </c>
      <c r="Q272" s="290">
        <v>714257.07</v>
      </c>
      <c r="R272" s="68">
        <v>0.7</v>
      </c>
      <c r="S272" s="67" t="s">
        <v>285</v>
      </c>
      <c r="T272" s="67">
        <v>499979.95</v>
      </c>
    </row>
    <row r="273" spans="2:20" s="1" customFormat="1" ht="150.75" customHeight="1" x14ac:dyDescent="0.25">
      <c r="B273" s="384"/>
      <c r="C273" s="346"/>
      <c r="D273" s="358"/>
      <c r="E273" s="362"/>
      <c r="F273" s="65" t="s">
        <v>1879</v>
      </c>
      <c r="G273" s="329" t="s">
        <v>2621</v>
      </c>
      <c r="H273" s="329" t="s">
        <v>1434</v>
      </c>
      <c r="I273" s="73" t="s">
        <v>1435</v>
      </c>
      <c r="J273" s="66" t="s">
        <v>406</v>
      </c>
      <c r="K273" s="66" t="s">
        <v>409</v>
      </c>
      <c r="L273" s="329" t="s">
        <v>1487</v>
      </c>
      <c r="M273" s="81"/>
      <c r="N273" s="255">
        <v>42964</v>
      </c>
      <c r="O273" s="255">
        <v>42736</v>
      </c>
      <c r="P273" s="287">
        <v>43465</v>
      </c>
      <c r="Q273" s="290">
        <v>63419.97</v>
      </c>
      <c r="R273" s="68">
        <v>0.53</v>
      </c>
      <c r="S273" s="67" t="s">
        <v>285</v>
      </c>
      <c r="T273" s="67">
        <v>33599.99</v>
      </c>
    </row>
    <row r="274" spans="2:20" s="1" customFormat="1" ht="150.75" customHeight="1" x14ac:dyDescent="0.25">
      <c r="B274" s="384"/>
      <c r="C274" s="346"/>
      <c r="D274" s="358"/>
      <c r="E274" s="362"/>
      <c r="F274" s="65" t="s">
        <v>1879</v>
      </c>
      <c r="G274" s="329" t="s">
        <v>2437</v>
      </c>
      <c r="H274" s="329" t="s">
        <v>1438</v>
      </c>
      <c r="I274" s="73" t="s">
        <v>1436</v>
      </c>
      <c r="J274" s="66" t="s">
        <v>406</v>
      </c>
      <c r="K274" s="66" t="s">
        <v>409</v>
      </c>
      <c r="L274" s="329" t="s">
        <v>1488</v>
      </c>
      <c r="M274" s="69"/>
      <c r="N274" s="255">
        <v>42964</v>
      </c>
      <c r="O274" s="255">
        <v>42737</v>
      </c>
      <c r="P274" s="287">
        <v>43465</v>
      </c>
      <c r="Q274" s="290">
        <v>165177.72</v>
      </c>
      <c r="R274" s="68">
        <v>0.52</v>
      </c>
      <c r="S274" s="67" t="s">
        <v>285</v>
      </c>
      <c r="T274" s="67">
        <v>85868.13</v>
      </c>
    </row>
    <row r="275" spans="2:20" s="1" customFormat="1" ht="150.75" customHeight="1" x14ac:dyDescent="0.25">
      <c r="B275" s="384"/>
      <c r="C275" s="346"/>
      <c r="D275" s="358"/>
      <c r="E275" s="362"/>
      <c r="F275" s="65" t="s">
        <v>1879</v>
      </c>
      <c r="G275" s="329" t="s">
        <v>2454</v>
      </c>
      <c r="H275" s="329" t="s">
        <v>1439</v>
      </c>
      <c r="I275" s="73" t="s">
        <v>1437</v>
      </c>
      <c r="J275" s="66" t="s">
        <v>406</v>
      </c>
      <c r="K275" s="66" t="s">
        <v>409</v>
      </c>
      <c r="L275" s="329" t="s">
        <v>1489</v>
      </c>
      <c r="M275" s="69"/>
      <c r="N275" s="255">
        <v>42964</v>
      </c>
      <c r="O275" s="255">
        <v>42737</v>
      </c>
      <c r="P275" s="287">
        <v>43465</v>
      </c>
      <c r="Q275" s="290">
        <v>26630.23</v>
      </c>
      <c r="R275" s="68">
        <v>0.55000000000000004</v>
      </c>
      <c r="S275" s="67" t="s">
        <v>285</v>
      </c>
      <c r="T275" s="67">
        <v>14713.2</v>
      </c>
    </row>
    <row r="276" spans="2:20" s="1" customFormat="1" ht="150.75" customHeight="1" x14ac:dyDescent="0.25">
      <c r="B276" s="384"/>
      <c r="C276" s="346"/>
      <c r="D276" s="358"/>
      <c r="E276" s="362"/>
      <c r="F276" s="73" t="s">
        <v>1881</v>
      </c>
      <c r="G276" s="329" t="s">
        <v>2438</v>
      </c>
      <c r="H276" s="329" t="s">
        <v>1763</v>
      </c>
      <c r="I276" s="78" t="s">
        <v>1764</v>
      </c>
      <c r="J276" s="66" t="s">
        <v>406</v>
      </c>
      <c r="K276" s="66" t="s">
        <v>409</v>
      </c>
      <c r="L276" s="329" t="s">
        <v>1795</v>
      </c>
      <c r="M276" s="78" t="s">
        <v>25</v>
      </c>
      <c r="N276" s="255">
        <v>43153</v>
      </c>
      <c r="O276" s="255">
        <v>43073</v>
      </c>
      <c r="P276" s="287">
        <v>43802</v>
      </c>
      <c r="Q276" s="290">
        <v>386914.32</v>
      </c>
      <c r="R276" s="68">
        <v>0.45</v>
      </c>
      <c r="S276" s="67" t="s">
        <v>285</v>
      </c>
      <c r="T276" s="67">
        <v>174111.44</v>
      </c>
    </row>
    <row r="277" spans="2:20" s="1" customFormat="1" ht="150.75" customHeight="1" x14ac:dyDescent="0.25">
      <c r="B277" s="384"/>
      <c r="C277" s="346"/>
      <c r="D277" s="358"/>
      <c r="E277" s="362"/>
      <c r="F277" s="73" t="s">
        <v>1881</v>
      </c>
      <c r="G277" s="329" t="s">
        <v>2439</v>
      </c>
      <c r="H277" s="329" t="s">
        <v>1907</v>
      </c>
      <c r="I277" s="78" t="s">
        <v>1908</v>
      </c>
      <c r="J277" s="148" t="s">
        <v>406</v>
      </c>
      <c r="K277" s="148" t="s">
        <v>409</v>
      </c>
      <c r="L277" s="329" t="s">
        <v>1910</v>
      </c>
      <c r="M277" s="78" t="s">
        <v>33</v>
      </c>
      <c r="N277" s="255">
        <v>43153</v>
      </c>
      <c r="O277" s="255">
        <v>43174</v>
      </c>
      <c r="P277" s="287">
        <v>43903</v>
      </c>
      <c r="Q277" s="290">
        <v>222020</v>
      </c>
      <c r="R277" s="68">
        <v>0.45</v>
      </c>
      <c r="S277" s="67" t="s">
        <v>285</v>
      </c>
      <c r="T277" s="67">
        <v>99909</v>
      </c>
    </row>
    <row r="278" spans="2:20" s="1" customFormat="1" ht="150.75" customHeight="1" x14ac:dyDescent="0.25">
      <c r="B278" s="384"/>
      <c r="C278" s="346"/>
      <c r="D278" s="358"/>
      <c r="E278" s="362"/>
      <c r="F278" s="73" t="s">
        <v>1881</v>
      </c>
      <c r="G278" s="329" t="s">
        <v>1262</v>
      </c>
      <c r="H278" s="329" t="s">
        <v>1765</v>
      </c>
      <c r="I278" s="78" t="s">
        <v>1766</v>
      </c>
      <c r="J278" s="66" t="s">
        <v>406</v>
      </c>
      <c r="K278" s="66" t="s">
        <v>409</v>
      </c>
      <c r="L278" s="329" t="s">
        <v>1796</v>
      </c>
      <c r="M278" s="78" t="s">
        <v>15</v>
      </c>
      <c r="N278" s="255">
        <v>43153</v>
      </c>
      <c r="O278" s="255">
        <v>42885</v>
      </c>
      <c r="P278" s="287">
        <v>43614</v>
      </c>
      <c r="Q278" s="290">
        <v>211717.79</v>
      </c>
      <c r="R278" s="68">
        <v>0.45</v>
      </c>
      <c r="S278" s="67" t="s">
        <v>285</v>
      </c>
      <c r="T278" s="67">
        <v>95273.01</v>
      </c>
    </row>
    <row r="279" spans="2:20" s="1" customFormat="1" ht="141" customHeight="1" x14ac:dyDescent="0.25">
      <c r="B279" s="384"/>
      <c r="C279" s="346"/>
      <c r="D279" s="358"/>
      <c r="E279" s="362"/>
      <c r="F279" s="73" t="s">
        <v>1881</v>
      </c>
      <c r="G279" s="329" t="s">
        <v>2440</v>
      </c>
      <c r="H279" s="329" t="s">
        <v>1767</v>
      </c>
      <c r="I279" s="78" t="s">
        <v>1768</v>
      </c>
      <c r="J279" s="66" t="s">
        <v>406</v>
      </c>
      <c r="K279" s="66" t="s">
        <v>409</v>
      </c>
      <c r="L279" s="329" t="s">
        <v>1797</v>
      </c>
      <c r="M279" s="78" t="s">
        <v>13</v>
      </c>
      <c r="N279" s="255">
        <v>43153</v>
      </c>
      <c r="O279" s="255">
        <v>43145</v>
      </c>
      <c r="P279" s="287">
        <v>43874</v>
      </c>
      <c r="Q279" s="290">
        <v>213548.02</v>
      </c>
      <c r="R279" s="68">
        <v>0.45</v>
      </c>
      <c r="S279" s="67" t="s">
        <v>285</v>
      </c>
      <c r="T279" s="67">
        <v>96096.61</v>
      </c>
    </row>
    <row r="280" spans="2:20" s="1" customFormat="1" ht="141" customHeight="1" x14ac:dyDescent="0.25">
      <c r="B280" s="384"/>
      <c r="C280" s="346"/>
      <c r="D280" s="358"/>
      <c r="E280" s="362"/>
      <c r="F280" s="73" t="s">
        <v>1881</v>
      </c>
      <c r="G280" s="329" t="s">
        <v>2622</v>
      </c>
      <c r="H280" s="329" t="s">
        <v>1769</v>
      </c>
      <c r="I280" s="78" t="s">
        <v>1770</v>
      </c>
      <c r="J280" s="66" t="s">
        <v>406</v>
      </c>
      <c r="K280" s="66" t="s">
        <v>409</v>
      </c>
      <c r="L280" s="329" t="s">
        <v>1798</v>
      </c>
      <c r="M280" s="78" t="s">
        <v>1</v>
      </c>
      <c r="N280" s="255">
        <v>43153</v>
      </c>
      <c r="O280" s="255">
        <v>43313</v>
      </c>
      <c r="P280" s="287">
        <v>44043</v>
      </c>
      <c r="Q280" s="290">
        <v>244102.5</v>
      </c>
      <c r="R280" s="68">
        <v>0.45</v>
      </c>
      <c r="S280" s="67" t="s">
        <v>285</v>
      </c>
      <c r="T280" s="67">
        <v>109846.13</v>
      </c>
    </row>
    <row r="281" spans="2:20" s="1" customFormat="1" ht="141" customHeight="1" x14ac:dyDescent="0.25">
      <c r="B281" s="384"/>
      <c r="C281" s="346"/>
      <c r="D281" s="358"/>
      <c r="E281" s="362"/>
      <c r="F281" s="73" t="s">
        <v>1881</v>
      </c>
      <c r="G281" s="329" t="s">
        <v>1313</v>
      </c>
      <c r="H281" s="329" t="s">
        <v>1771</v>
      </c>
      <c r="I281" s="78" t="s">
        <v>1772</v>
      </c>
      <c r="J281" s="66" t="s">
        <v>406</v>
      </c>
      <c r="K281" s="66" t="s">
        <v>409</v>
      </c>
      <c r="L281" s="329" t="s">
        <v>1799</v>
      </c>
      <c r="M281" s="78" t="s">
        <v>21</v>
      </c>
      <c r="N281" s="255">
        <v>43153</v>
      </c>
      <c r="O281" s="255">
        <v>43204</v>
      </c>
      <c r="P281" s="287">
        <v>43933</v>
      </c>
      <c r="Q281" s="290">
        <v>71909</v>
      </c>
      <c r="R281" s="68">
        <v>0.45</v>
      </c>
      <c r="S281" s="67" t="s">
        <v>285</v>
      </c>
      <c r="T281" s="67">
        <v>32359.05</v>
      </c>
    </row>
    <row r="282" spans="2:20" s="1" customFormat="1" ht="141" customHeight="1" x14ac:dyDescent="0.25">
      <c r="B282" s="384"/>
      <c r="C282" s="346"/>
      <c r="D282" s="358"/>
      <c r="E282" s="362"/>
      <c r="F282" s="73" t="s">
        <v>1881</v>
      </c>
      <c r="G282" s="329" t="s">
        <v>2441</v>
      </c>
      <c r="H282" s="329" t="s">
        <v>1911</v>
      </c>
      <c r="I282" s="78" t="s">
        <v>1912</v>
      </c>
      <c r="J282" s="148" t="s">
        <v>1909</v>
      </c>
      <c r="K282" s="148" t="s">
        <v>409</v>
      </c>
      <c r="L282" s="329" t="s">
        <v>1913</v>
      </c>
      <c r="M282" s="78" t="s">
        <v>1</v>
      </c>
      <c r="N282" s="255">
        <v>43153</v>
      </c>
      <c r="O282" s="255">
        <v>43145</v>
      </c>
      <c r="P282" s="287">
        <v>43874</v>
      </c>
      <c r="Q282" s="290">
        <v>206345.05</v>
      </c>
      <c r="R282" s="68">
        <v>0.45</v>
      </c>
      <c r="S282" s="67" t="s">
        <v>285</v>
      </c>
      <c r="T282" s="67">
        <v>92855.27</v>
      </c>
    </row>
    <row r="283" spans="2:20" s="1" customFormat="1" ht="141" customHeight="1" x14ac:dyDescent="0.25">
      <c r="B283" s="384"/>
      <c r="C283" s="346"/>
      <c r="D283" s="358"/>
      <c r="E283" s="362"/>
      <c r="F283" s="73" t="s">
        <v>1881</v>
      </c>
      <c r="G283" s="329" t="s">
        <v>2442</v>
      </c>
      <c r="H283" s="329" t="s">
        <v>1773</v>
      </c>
      <c r="I283" s="78" t="s">
        <v>1774</v>
      </c>
      <c r="J283" s="66" t="s">
        <v>406</v>
      </c>
      <c r="K283" s="66" t="s">
        <v>409</v>
      </c>
      <c r="L283" s="329" t="s">
        <v>1800</v>
      </c>
      <c r="M283" s="78" t="s">
        <v>1</v>
      </c>
      <c r="N283" s="255">
        <v>43153</v>
      </c>
      <c r="O283" s="255">
        <v>43145</v>
      </c>
      <c r="P283" s="287">
        <v>43874</v>
      </c>
      <c r="Q283" s="290">
        <v>112470.94</v>
      </c>
      <c r="R283" s="68">
        <v>0.45</v>
      </c>
      <c r="S283" s="67" t="s">
        <v>285</v>
      </c>
      <c r="T283" s="67">
        <v>50611.92</v>
      </c>
    </row>
    <row r="284" spans="2:20" s="1" customFormat="1" ht="141" customHeight="1" x14ac:dyDescent="0.25">
      <c r="B284" s="384"/>
      <c r="C284" s="346"/>
      <c r="D284" s="358"/>
      <c r="E284" s="362"/>
      <c r="F284" s="245" t="s">
        <v>1881</v>
      </c>
      <c r="G284" s="329" t="s">
        <v>2443</v>
      </c>
      <c r="H284" s="329" t="s">
        <v>2292</v>
      </c>
      <c r="I284" s="245" t="s">
        <v>2293</v>
      </c>
      <c r="J284" s="235" t="s">
        <v>406</v>
      </c>
      <c r="K284" s="235" t="s">
        <v>409</v>
      </c>
      <c r="L284" s="329" t="s">
        <v>2294</v>
      </c>
      <c r="M284" s="245" t="s">
        <v>33</v>
      </c>
      <c r="N284" s="255">
        <v>43349</v>
      </c>
      <c r="O284" s="255">
        <v>42932</v>
      </c>
      <c r="P284" s="287">
        <v>43661</v>
      </c>
      <c r="Q284" s="300">
        <v>143272.44</v>
      </c>
      <c r="R284" s="68">
        <v>0.45</v>
      </c>
      <c r="S284" s="67" t="s">
        <v>285</v>
      </c>
      <c r="T284" s="247">
        <v>64472.6</v>
      </c>
    </row>
    <row r="285" spans="2:20" s="1" customFormat="1" ht="141" customHeight="1" x14ac:dyDescent="0.25">
      <c r="B285" s="384"/>
      <c r="C285" s="346"/>
      <c r="D285" s="358"/>
      <c r="E285" s="362"/>
      <c r="F285" s="73" t="s">
        <v>1881</v>
      </c>
      <c r="G285" s="329" t="s">
        <v>2623</v>
      </c>
      <c r="H285" s="329" t="s">
        <v>1775</v>
      </c>
      <c r="I285" s="78" t="s">
        <v>1776</v>
      </c>
      <c r="J285" s="66" t="s">
        <v>406</v>
      </c>
      <c r="K285" s="66" t="s">
        <v>409</v>
      </c>
      <c r="L285" s="329" t="s">
        <v>1801</v>
      </c>
      <c r="M285" s="78" t="s">
        <v>25</v>
      </c>
      <c r="N285" s="255">
        <v>43153</v>
      </c>
      <c r="O285" s="255">
        <v>43297</v>
      </c>
      <c r="P285" s="287">
        <v>44027</v>
      </c>
      <c r="Q285" s="290">
        <v>427405</v>
      </c>
      <c r="R285" s="68">
        <v>0.45</v>
      </c>
      <c r="S285" s="67" t="s">
        <v>285</v>
      </c>
      <c r="T285" s="67">
        <v>192332.25</v>
      </c>
    </row>
    <row r="286" spans="2:20" s="1" customFormat="1" ht="141" customHeight="1" x14ac:dyDescent="0.25">
      <c r="B286" s="384"/>
      <c r="C286" s="346"/>
      <c r="D286" s="358"/>
      <c r="E286" s="362"/>
      <c r="F286" s="73" t="s">
        <v>1881</v>
      </c>
      <c r="G286" s="329" t="s">
        <v>2444</v>
      </c>
      <c r="H286" s="329" t="s">
        <v>1777</v>
      </c>
      <c r="I286" s="78" t="s">
        <v>1778</v>
      </c>
      <c r="J286" s="66" t="s">
        <v>406</v>
      </c>
      <c r="K286" s="66" t="s">
        <v>409</v>
      </c>
      <c r="L286" s="329" t="s">
        <v>1802</v>
      </c>
      <c r="M286" s="78" t="s">
        <v>13</v>
      </c>
      <c r="N286" s="255">
        <v>43153</v>
      </c>
      <c r="O286" s="255">
        <v>43296</v>
      </c>
      <c r="P286" s="287">
        <v>44026</v>
      </c>
      <c r="Q286" s="290">
        <v>178642.5</v>
      </c>
      <c r="R286" s="68">
        <v>0.45</v>
      </c>
      <c r="S286" s="67" t="s">
        <v>285</v>
      </c>
      <c r="T286" s="67">
        <v>80389.13</v>
      </c>
    </row>
    <row r="287" spans="2:20" s="1" customFormat="1" ht="122.25" customHeight="1" x14ac:dyDescent="0.25">
      <c r="B287" s="384"/>
      <c r="C287" s="346"/>
      <c r="D287" s="358"/>
      <c r="E287" s="362"/>
      <c r="F287" s="73" t="s">
        <v>1881</v>
      </c>
      <c r="G287" s="329" t="s">
        <v>2624</v>
      </c>
      <c r="H287" s="329" t="s">
        <v>1779</v>
      </c>
      <c r="I287" s="78" t="s">
        <v>1780</v>
      </c>
      <c r="J287" s="66" t="s">
        <v>406</v>
      </c>
      <c r="K287" s="66" t="s">
        <v>409</v>
      </c>
      <c r="L287" s="329" t="s">
        <v>1803</v>
      </c>
      <c r="M287" s="78" t="s">
        <v>33</v>
      </c>
      <c r="N287" s="255">
        <v>43153</v>
      </c>
      <c r="O287" s="255">
        <v>43040</v>
      </c>
      <c r="P287" s="287">
        <v>43769</v>
      </c>
      <c r="Q287" s="290">
        <v>509907</v>
      </c>
      <c r="R287" s="68">
        <v>0.45</v>
      </c>
      <c r="S287" s="67" t="s">
        <v>285</v>
      </c>
      <c r="T287" s="67">
        <v>229458.15</v>
      </c>
    </row>
    <row r="288" spans="2:20" s="1" customFormat="1" ht="122.25" customHeight="1" x14ac:dyDescent="0.25">
      <c r="B288" s="384"/>
      <c r="C288" s="346"/>
      <c r="D288" s="358"/>
      <c r="E288" s="362"/>
      <c r="F288" s="245" t="s">
        <v>1881</v>
      </c>
      <c r="G288" s="329" t="s">
        <v>1339</v>
      </c>
      <c r="H288" s="329" t="s">
        <v>2295</v>
      </c>
      <c r="I288" s="245" t="s">
        <v>2296</v>
      </c>
      <c r="J288" s="235" t="s">
        <v>406</v>
      </c>
      <c r="K288" s="235" t="s">
        <v>409</v>
      </c>
      <c r="L288" s="329" t="s">
        <v>2297</v>
      </c>
      <c r="M288" s="245" t="s">
        <v>1</v>
      </c>
      <c r="N288" s="255">
        <v>43353</v>
      </c>
      <c r="O288" s="255">
        <v>43497</v>
      </c>
      <c r="P288" s="287">
        <v>44226</v>
      </c>
      <c r="Q288" s="300">
        <v>244285</v>
      </c>
      <c r="R288" s="248">
        <v>0.45</v>
      </c>
      <c r="S288" s="246" t="s">
        <v>285</v>
      </c>
      <c r="T288" s="247">
        <v>109928.25</v>
      </c>
    </row>
    <row r="289" spans="2:20" s="1" customFormat="1" ht="122.25" customHeight="1" x14ac:dyDescent="0.25">
      <c r="B289" s="384"/>
      <c r="C289" s="346"/>
      <c r="D289" s="358"/>
      <c r="E289" s="362"/>
      <c r="F289" s="73" t="s">
        <v>1881</v>
      </c>
      <c r="G289" s="329" t="s">
        <v>2625</v>
      </c>
      <c r="H289" s="329" t="s">
        <v>1781</v>
      </c>
      <c r="I289" s="78" t="s">
        <v>1782</v>
      </c>
      <c r="J289" s="66" t="s">
        <v>406</v>
      </c>
      <c r="K289" s="66" t="s">
        <v>409</v>
      </c>
      <c r="L289" s="329" t="s">
        <v>1804</v>
      </c>
      <c r="M289" s="78" t="s">
        <v>1</v>
      </c>
      <c r="N289" s="255">
        <v>43153</v>
      </c>
      <c r="O289" s="255">
        <v>43191</v>
      </c>
      <c r="P289" s="287">
        <v>43921</v>
      </c>
      <c r="Q289" s="290">
        <v>190502.5</v>
      </c>
      <c r="R289" s="68">
        <v>0.45</v>
      </c>
      <c r="S289" s="67" t="s">
        <v>285</v>
      </c>
      <c r="T289" s="67">
        <v>85726.13</v>
      </c>
    </row>
    <row r="290" spans="2:20" s="1" customFormat="1" ht="122.25" customHeight="1" x14ac:dyDescent="0.25">
      <c r="B290" s="384"/>
      <c r="C290" s="346"/>
      <c r="D290" s="358"/>
      <c r="E290" s="362"/>
      <c r="F290" s="73" t="s">
        <v>1881</v>
      </c>
      <c r="G290" s="329" t="s">
        <v>2585</v>
      </c>
      <c r="H290" s="329" t="s">
        <v>1916</v>
      </c>
      <c r="I290" s="78" t="s">
        <v>1914</v>
      </c>
      <c r="J290" s="148" t="s">
        <v>1909</v>
      </c>
      <c r="K290" s="148" t="s">
        <v>409</v>
      </c>
      <c r="L290" s="329" t="s">
        <v>1915</v>
      </c>
      <c r="M290" s="78" t="s">
        <v>73</v>
      </c>
      <c r="N290" s="255">
        <v>43153</v>
      </c>
      <c r="O290" s="255">
        <v>43191</v>
      </c>
      <c r="P290" s="287">
        <v>43920</v>
      </c>
      <c r="Q290" s="290">
        <v>259552.5</v>
      </c>
      <c r="R290" s="68">
        <v>0.45</v>
      </c>
      <c r="S290" s="67" t="s">
        <v>285</v>
      </c>
      <c r="T290" s="67">
        <v>116798.63</v>
      </c>
    </row>
    <row r="291" spans="2:20" s="1" customFormat="1" ht="122.25" customHeight="1" x14ac:dyDescent="0.25">
      <c r="B291" s="384"/>
      <c r="C291" s="346"/>
      <c r="D291" s="358"/>
      <c r="E291" s="362"/>
      <c r="F291" s="73" t="s">
        <v>1881</v>
      </c>
      <c r="G291" s="329" t="s">
        <v>1314</v>
      </c>
      <c r="H291" s="329" t="s">
        <v>1783</v>
      </c>
      <c r="I291" s="78" t="s">
        <v>1784</v>
      </c>
      <c r="J291" s="66" t="s">
        <v>406</v>
      </c>
      <c r="K291" s="66" t="s">
        <v>409</v>
      </c>
      <c r="L291" s="329" t="s">
        <v>1805</v>
      </c>
      <c r="M291" s="78" t="s">
        <v>1</v>
      </c>
      <c r="N291" s="255">
        <v>43153</v>
      </c>
      <c r="O291" s="255">
        <v>43191</v>
      </c>
      <c r="P291" s="287">
        <v>43920</v>
      </c>
      <c r="Q291" s="290">
        <v>345305</v>
      </c>
      <c r="R291" s="68">
        <v>0.45</v>
      </c>
      <c r="S291" s="67" t="s">
        <v>285</v>
      </c>
      <c r="T291" s="67">
        <v>155387.25</v>
      </c>
    </row>
    <row r="292" spans="2:20" s="1" customFormat="1" ht="122.25" customHeight="1" x14ac:dyDescent="0.25">
      <c r="B292" s="384"/>
      <c r="C292" s="346"/>
      <c r="D292" s="358"/>
      <c r="E292" s="362"/>
      <c r="F292" s="73" t="s">
        <v>1881</v>
      </c>
      <c r="G292" s="329" t="s">
        <v>2445</v>
      </c>
      <c r="H292" s="329" t="s">
        <v>1785</v>
      </c>
      <c r="I292" s="78" t="s">
        <v>1786</v>
      </c>
      <c r="J292" s="66" t="s">
        <v>406</v>
      </c>
      <c r="K292" s="66" t="s">
        <v>409</v>
      </c>
      <c r="L292" s="329" t="s">
        <v>1806</v>
      </c>
      <c r="M292" s="78" t="s">
        <v>73</v>
      </c>
      <c r="N292" s="255">
        <v>43153</v>
      </c>
      <c r="O292" s="255">
        <v>43207</v>
      </c>
      <c r="P292" s="287">
        <v>43936</v>
      </c>
      <c r="Q292" s="290">
        <v>102275</v>
      </c>
      <c r="R292" s="68">
        <v>0.45</v>
      </c>
      <c r="S292" s="67" t="s">
        <v>285</v>
      </c>
      <c r="T292" s="67">
        <v>46023.75</v>
      </c>
    </row>
    <row r="293" spans="2:20" s="1" customFormat="1" ht="122.25" customHeight="1" x14ac:dyDescent="0.25">
      <c r="B293" s="384"/>
      <c r="C293" s="346"/>
      <c r="D293" s="358"/>
      <c r="E293" s="362"/>
      <c r="F293" s="73" t="s">
        <v>1881</v>
      </c>
      <c r="G293" s="329" t="s">
        <v>2626</v>
      </c>
      <c r="H293" s="329" t="s">
        <v>1787</v>
      </c>
      <c r="I293" s="78" t="s">
        <v>1788</v>
      </c>
      <c r="J293" s="66" t="s">
        <v>406</v>
      </c>
      <c r="K293" s="66" t="s">
        <v>409</v>
      </c>
      <c r="L293" s="329" t="s">
        <v>1807</v>
      </c>
      <c r="M293" s="78" t="s">
        <v>33</v>
      </c>
      <c r="N293" s="255">
        <v>43153</v>
      </c>
      <c r="O293" s="255">
        <v>43222</v>
      </c>
      <c r="P293" s="287">
        <v>43952</v>
      </c>
      <c r="Q293" s="290">
        <v>322802.5</v>
      </c>
      <c r="R293" s="68">
        <v>0.45</v>
      </c>
      <c r="S293" s="67" t="s">
        <v>285</v>
      </c>
      <c r="T293" s="67">
        <v>145261.13</v>
      </c>
    </row>
    <row r="294" spans="2:20" s="1" customFormat="1" ht="122.25" customHeight="1" x14ac:dyDescent="0.25">
      <c r="B294" s="384"/>
      <c r="C294" s="346"/>
      <c r="D294" s="358"/>
      <c r="E294" s="362"/>
      <c r="F294" s="73" t="s">
        <v>1881</v>
      </c>
      <c r="G294" s="329" t="s">
        <v>2446</v>
      </c>
      <c r="H294" s="329" t="s">
        <v>1789</v>
      </c>
      <c r="I294" s="78" t="s">
        <v>1790</v>
      </c>
      <c r="J294" s="66" t="s">
        <v>406</v>
      </c>
      <c r="K294" s="66" t="s">
        <v>409</v>
      </c>
      <c r="L294" s="329" t="s">
        <v>1808</v>
      </c>
      <c r="M294" s="78" t="s">
        <v>25</v>
      </c>
      <c r="N294" s="255">
        <v>43153</v>
      </c>
      <c r="O294" s="255">
        <v>43185</v>
      </c>
      <c r="P294" s="287">
        <v>43913</v>
      </c>
      <c r="Q294" s="290">
        <v>276970</v>
      </c>
      <c r="R294" s="68">
        <v>0.45</v>
      </c>
      <c r="S294" s="67" t="s">
        <v>285</v>
      </c>
      <c r="T294" s="67">
        <v>124636.5</v>
      </c>
    </row>
    <row r="295" spans="2:20" s="1" customFormat="1" ht="122.25" customHeight="1" x14ac:dyDescent="0.25">
      <c r="B295" s="384"/>
      <c r="C295" s="346"/>
      <c r="D295" s="358"/>
      <c r="E295" s="362"/>
      <c r="F295" s="73" t="s">
        <v>1881</v>
      </c>
      <c r="G295" s="329" t="s">
        <v>2447</v>
      </c>
      <c r="H295" s="329" t="s">
        <v>1791</v>
      </c>
      <c r="I295" s="78" t="s">
        <v>1792</v>
      </c>
      <c r="J295" s="66" t="s">
        <v>406</v>
      </c>
      <c r="K295" s="66" t="s">
        <v>409</v>
      </c>
      <c r="L295" s="329" t="s">
        <v>1809</v>
      </c>
      <c r="M295" s="78" t="s">
        <v>33</v>
      </c>
      <c r="N295" s="255">
        <v>43153</v>
      </c>
      <c r="O295" s="255">
        <v>43174</v>
      </c>
      <c r="P295" s="287">
        <v>43903</v>
      </c>
      <c r="Q295" s="290">
        <v>1037205</v>
      </c>
      <c r="R295" s="68">
        <v>0.45</v>
      </c>
      <c r="S295" s="67" t="s">
        <v>285</v>
      </c>
      <c r="T295" s="67">
        <v>466742.25</v>
      </c>
    </row>
    <row r="296" spans="2:20" s="1" customFormat="1" ht="90" customHeight="1" x14ac:dyDescent="0.25">
      <c r="B296" s="384"/>
      <c r="C296" s="346"/>
      <c r="D296" s="358"/>
      <c r="E296" s="362"/>
      <c r="F296" s="73" t="s">
        <v>1881</v>
      </c>
      <c r="G296" s="329" t="s">
        <v>2627</v>
      </c>
      <c r="H296" s="329" t="s">
        <v>1793</v>
      </c>
      <c r="I296" s="78" t="s">
        <v>1794</v>
      </c>
      <c r="J296" s="66" t="s">
        <v>406</v>
      </c>
      <c r="K296" s="66" t="s">
        <v>409</v>
      </c>
      <c r="L296" s="329" t="s">
        <v>1810</v>
      </c>
      <c r="M296" s="78" t="s">
        <v>25</v>
      </c>
      <c r="N296" s="255">
        <v>43153</v>
      </c>
      <c r="O296" s="255">
        <v>43160</v>
      </c>
      <c r="P296" s="287">
        <v>43889</v>
      </c>
      <c r="Q296" s="290">
        <v>279624.68</v>
      </c>
      <c r="R296" s="68">
        <v>0.45</v>
      </c>
      <c r="S296" s="67" t="s">
        <v>285</v>
      </c>
      <c r="T296" s="67">
        <v>125831.11</v>
      </c>
    </row>
    <row r="297" spans="2:20" s="1" customFormat="1" ht="159.75" customHeight="1" x14ac:dyDescent="0.25">
      <c r="B297" s="384"/>
      <c r="C297" s="346"/>
      <c r="D297" s="358"/>
      <c r="E297" s="362"/>
      <c r="F297" s="65" t="s">
        <v>1669</v>
      </c>
      <c r="G297" s="329" t="s">
        <v>2581</v>
      </c>
      <c r="H297" s="329" t="s">
        <v>1670</v>
      </c>
      <c r="I297" s="73" t="s">
        <v>1662</v>
      </c>
      <c r="J297" s="66" t="s">
        <v>406</v>
      </c>
      <c r="K297" s="66" t="s">
        <v>409</v>
      </c>
      <c r="L297" s="329" t="s">
        <v>1677</v>
      </c>
      <c r="M297" s="69" t="s">
        <v>4</v>
      </c>
      <c r="N297" s="255">
        <v>43105</v>
      </c>
      <c r="O297" s="255">
        <v>43146</v>
      </c>
      <c r="P297" s="287">
        <v>43510</v>
      </c>
      <c r="Q297" s="290">
        <v>10000</v>
      </c>
      <c r="R297" s="68">
        <v>0.75</v>
      </c>
      <c r="S297" s="67" t="s">
        <v>285</v>
      </c>
      <c r="T297" s="67">
        <v>7500</v>
      </c>
    </row>
    <row r="298" spans="2:20" s="1" customFormat="1" ht="159.75" customHeight="1" x14ac:dyDescent="0.25">
      <c r="B298" s="384"/>
      <c r="C298" s="346"/>
      <c r="D298" s="358"/>
      <c r="E298" s="362"/>
      <c r="F298" s="65" t="s">
        <v>1669</v>
      </c>
      <c r="G298" s="329" t="s">
        <v>2448</v>
      </c>
      <c r="H298" s="329" t="s">
        <v>1671</v>
      </c>
      <c r="I298" s="73" t="s">
        <v>1663</v>
      </c>
      <c r="J298" s="66" t="s">
        <v>406</v>
      </c>
      <c r="K298" s="66" t="s">
        <v>409</v>
      </c>
      <c r="L298" s="329" t="s">
        <v>1678</v>
      </c>
      <c r="M298" s="69" t="s">
        <v>33</v>
      </c>
      <c r="N298" s="255">
        <v>43105</v>
      </c>
      <c r="O298" s="255">
        <v>43134</v>
      </c>
      <c r="P298" s="287">
        <v>43498</v>
      </c>
      <c r="Q298" s="290">
        <v>13333</v>
      </c>
      <c r="R298" s="68">
        <v>0.75</v>
      </c>
      <c r="S298" s="67" t="s">
        <v>285</v>
      </c>
      <c r="T298" s="67">
        <v>9999.75</v>
      </c>
    </row>
    <row r="299" spans="2:20" s="1" customFormat="1" ht="159.75" customHeight="1" x14ac:dyDescent="0.25">
      <c r="B299" s="384"/>
      <c r="C299" s="346"/>
      <c r="D299" s="358"/>
      <c r="E299" s="362"/>
      <c r="F299" s="65" t="s">
        <v>1669</v>
      </c>
      <c r="G299" s="329" t="s">
        <v>2449</v>
      </c>
      <c r="H299" s="329" t="s">
        <v>1672</v>
      </c>
      <c r="I299" s="73" t="s">
        <v>1664</v>
      </c>
      <c r="J299" s="66" t="s">
        <v>406</v>
      </c>
      <c r="K299" s="66" t="s">
        <v>409</v>
      </c>
      <c r="L299" s="329" t="s">
        <v>1679</v>
      </c>
      <c r="M299" s="69" t="s">
        <v>15</v>
      </c>
      <c r="N299" s="255">
        <v>43105</v>
      </c>
      <c r="O299" s="255">
        <v>43265</v>
      </c>
      <c r="P299" s="287">
        <v>43629</v>
      </c>
      <c r="Q299" s="290">
        <v>13333</v>
      </c>
      <c r="R299" s="68">
        <v>0.75</v>
      </c>
      <c r="S299" s="67" t="s">
        <v>285</v>
      </c>
      <c r="T299" s="67">
        <v>9999.75</v>
      </c>
    </row>
    <row r="300" spans="2:20" s="1" customFormat="1" ht="159.75" customHeight="1" x14ac:dyDescent="0.25">
      <c r="B300" s="384"/>
      <c r="C300" s="346"/>
      <c r="D300" s="358"/>
      <c r="E300" s="362"/>
      <c r="F300" s="65" t="s">
        <v>1669</v>
      </c>
      <c r="G300" s="329" t="s">
        <v>2450</v>
      </c>
      <c r="H300" s="329" t="s">
        <v>1673</v>
      </c>
      <c r="I300" s="73" t="s">
        <v>1665</v>
      </c>
      <c r="J300" s="66" t="s">
        <v>406</v>
      </c>
      <c r="K300" s="66" t="s">
        <v>409</v>
      </c>
      <c r="L300" s="329" t="s">
        <v>1680</v>
      </c>
      <c r="M300" s="69" t="s">
        <v>25</v>
      </c>
      <c r="N300" s="255">
        <v>43105</v>
      </c>
      <c r="O300" s="255">
        <v>43151</v>
      </c>
      <c r="P300" s="287">
        <v>43515</v>
      </c>
      <c r="Q300" s="290">
        <v>5000</v>
      </c>
      <c r="R300" s="68">
        <v>0.75</v>
      </c>
      <c r="S300" s="67" t="s">
        <v>285</v>
      </c>
      <c r="T300" s="67">
        <v>3750</v>
      </c>
    </row>
    <row r="301" spans="2:20" s="1" customFormat="1" ht="159.75" customHeight="1" x14ac:dyDescent="0.25">
      <c r="B301" s="384"/>
      <c r="C301" s="346"/>
      <c r="D301" s="358"/>
      <c r="E301" s="362"/>
      <c r="F301" s="65" t="s">
        <v>1669</v>
      </c>
      <c r="G301" s="329" t="s">
        <v>2451</v>
      </c>
      <c r="H301" s="329" t="s">
        <v>1674</v>
      </c>
      <c r="I301" s="73" t="s">
        <v>1666</v>
      </c>
      <c r="J301" s="66" t="s">
        <v>406</v>
      </c>
      <c r="K301" s="66" t="s">
        <v>409</v>
      </c>
      <c r="L301" s="329" t="s">
        <v>1681</v>
      </c>
      <c r="M301" s="69" t="s">
        <v>25</v>
      </c>
      <c r="N301" s="255">
        <v>43105</v>
      </c>
      <c r="O301" s="255">
        <v>43153</v>
      </c>
      <c r="P301" s="287">
        <v>43517</v>
      </c>
      <c r="Q301" s="290">
        <v>13333.33</v>
      </c>
      <c r="R301" s="68">
        <v>0.75</v>
      </c>
      <c r="S301" s="67" t="s">
        <v>285</v>
      </c>
      <c r="T301" s="67">
        <v>10000</v>
      </c>
    </row>
    <row r="302" spans="2:20" s="1" customFormat="1" ht="159.75" customHeight="1" x14ac:dyDescent="0.25">
      <c r="B302" s="384"/>
      <c r="C302" s="346"/>
      <c r="D302" s="358"/>
      <c r="E302" s="362"/>
      <c r="F302" s="65" t="s">
        <v>1669</v>
      </c>
      <c r="G302" s="329" t="s">
        <v>2628</v>
      </c>
      <c r="H302" s="329" t="s">
        <v>1675</v>
      </c>
      <c r="I302" s="73" t="s">
        <v>1667</v>
      </c>
      <c r="J302" s="330" t="s">
        <v>406</v>
      </c>
      <c r="K302" s="330" t="s">
        <v>409</v>
      </c>
      <c r="L302" s="329" t="s">
        <v>1682</v>
      </c>
      <c r="M302" s="332" t="s">
        <v>13</v>
      </c>
      <c r="N302" s="81">
        <v>43105</v>
      </c>
      <c r="O302" s="81">
        <v>43151</v>
      </c>
      <c r="P302" s="339">
        <v>43515</v>
      </c>
      <c r="Q302" s="290">
        <v>13333</v>
      </c>
      <c r="R302" s="68">
        <v>0.75</v>
      </c>
      <c r="S302" s="67" t="s">
        <v>285</v>
      </c>
      <c r="T302" s="67">
        <v>9999.75</v>
      </c>
    </row>
    <row r="303" spans="2:20" s="1" customFormat="1" ht="159.75" customHeight="1" x14ac:dyDescent="0.25">
      <c r="B303" s="384"/>
      <c r="C303" s="346"/>
      <c r="D303" s="358"/>
      <c r="E303" s="362"/>
      <c r="F303" s="95" t="s">
        <v>1669</v>
      </c>
      <c r="G303" s="329" t="s">
        <v>2452</v>
      </c>
      <c r="H303" s="329" t="s">
        <v>1676</v>
      </c>
      <c r="I303" s="116" t="s">
        <v>1668</v>
      </c>
      <c r="J303" s="331" t="s">
        <v>406</v>
      </c>
      <c r="K303" s="331" t="s">
        <v>409</v>
      </c>
      <c r="L303" s="329" t="s">
        <v>1683</v>
      </c>
      <c r="M303" s="333" t="s">
        <v>21</v>
      </c>
      <c r="N303" s="340">
        <v>43105</v>
      </c>
      <c r="O303" s="340">
        <v>43151</v>
      </c>
      <c r="P303" s="341">
        <v>43515</v>
      </c>
      <c r="Q303" s="291">
        <v>5000</v>
      </c>
      <c r="R303" s="99">
        <v>0.75</v>
      </c>
      <c r="S303" s="98" t="s">
        <v>285</v>
      </c>
      <c r="T303" s="98">
        <v>3750</v>
      </c>
    </row>
    <row r="304" spans="2:20" s="1" customFormat="1" ht="159.75" customHeight="1" x14ac:dyDescent="0.25">
      <c r="B304" s="384"/>
      <c r="C304" s="346"/>
      <c r="D304" s="359"/>
      <c r="E304" s="362"/>
      <c r="F304" s="95" t="s">
        <v>2361</v>
      </c>
      <c r="G304" s="329" t="s">
        <v>2425</v>
      </c>
      <c r="H304" s="329" t="s">
        <v>2389</v>
      </c>
      <c r="I304" s="116" t="s">
        <v>2385</v>
      </c>
      <c r="J304" s="331" t="s">
        <v>1909</v>
      </c>
      <c r="K304" s="331" t="s">
        <v>409</v>
      </c>
      <c r="L304" s="329" t="s">
        <v>2390</v>
      </c>
      <c r="M304" s="333" t="s">
        <v>384</v>
      </c>
      <c r="N304" s="340">
        <v>43398</v>
      </c>
      <c r="O304" s="340">
        <v>43252</v>
      </c>
      <c r="P304" s="341">
        <v>43830</v>
      </c>
      <c r="Q304" s="291">
        <v>62316.78</v>
      </c>
      <c r="R304" s="99">
        <v>0.54349999999999998</v>
      </c>
      <c r="S304" s="98" t="s">
        <v>285</v>
      </c>
      <c r="T304" s="98">
        <v>33866.79</v>
      </c>
    </row>
    <row r="305" spans="2:20" s="1" customFormat="1" ht="147.75" customHeight="1" x14ac:dyDescent="0.25">
      <c r="B305" s="384"/>
      <c r="C305" s="346"/>
      <c r="D305" s="359"/>
      <c r="E305" s="362"/>
      <c r="F305" s="95" t="s">
        <v>2361</v>
      </c>
      <c r="G305" s="329" t="s">
        <v>2453</v>
      </c>
      <c r="H305" s="329" t="s">
        <v>2391</v>
      </c>
      <c r="I305" s="116" t="s">
        <v>2386</v>
      </c>
      <c r="J305" s="331" t="s">
        <v>1909</v>
      </c>
      <c r="K305" s="331" t="s">
        <v>409</v>
      </c>
      <c r="L305" s="329" t="s">
        <v>2392</v>
      </c>
      <c r="M305" s="333" t="s">
        <v>384</v>
      </c>
      <c r="N305" s="340">
        <v>43398</v>
      </c>
      <c r="O305" s="340">
        <v>43313</v>
      </c>
      <c r="P305" s="341">
        <v>44043</v>
      </c>
      <c r="Q305" s="291">
        <v>111569.7</v>
      </c>
      <c r="R305" s="99">
        <v>0.54459999999999997</v>
      </c>
      <c r="S305" s="98" t="s">
        <v>285</v>
      </c>
      <c r="T305" s="98">
        <v>60763.93</v>
      </c>
    </row>
    <row r="306" spans="2:20" s="1" customFormat="1" ht="147.75" customHeight="1" x14ac:dyDescent="0.25">
      <c r="B306" s="384"/>
      <c r="C306" s="346"/>
      <c r="D306" s="359"/>
      <c r="E306" s="362"/>
      <c r="F306" s="95" t="s">
        <v>2361</v>
      </c>
      <c r="G306" s="329" t="s">
        <v>2454</v>
      </c>
      <c r="H306" s="329" t="s">
        <v>1439</v>
      </c>
      <c r="I306" s="116" t="s">
        <v>2387</v>
      </c>
      <c r="J306" s="331" t="s">
        <v>1909</v>
      </c>
      <c r="K306" s="331" t="s">
        <v>409</v>
      </c>
      <c r="L306" s="329" t="s">
        <v>2393</v>
      </c>
      <c r="M306" s="333" t="s">
        <v>384</v>
      </c>
      <c r="N306" s="340">
        <v>43398</v>
      </c>
      <c r="O306" s="340">
        <v>43405</v>
      </c>
      <c r="P306" s="341">
        <v>43830</v>
      </c>
      <c r="Q306" s="291">
        <v>8671.5400000000009</v>
      </c>
      <c r="R306" s="99">
        <v>0.55010000000000003</v>
      </c>
      <c r="S306" s="98" t="s">
        <v>285</v>
      </c>
      <c r="T306" s="98">
        <v>4770.21</v>
      </c>
    </row>
    <row r="307" spans="2:20" s="1" customFormat="1" ht="147.75" customHeight="1" x14ac:dyDescent="0.25">
      <c r="B307" s="384"/>
      <c r="C307" s="346"/>
      <c r="D307" s="359"/>
      <c r="E307" s="362"/>
      <c r="F307" s="95" t="s">
        <v>2361</v>
      </c>
      <c r="G307" s="329" t="s">
        <v>2455</v>
      </c>
      <c r="H307" s="329" t="s">
        <v>2394</v>
      </c>
      <c r="I307" s="116" t="s">
        <v>2388</v>
      </c>
      <c r="J307" s="331" t="s">
        <v>1909</v>
      </c>
      <c r="K307" s="331" t="s">
        <v>409</v>
      </c>
      <c r="L307" s="329" t="s">
        <v>2395</v>
      </c>
      <c r="M307" s="333" t="s">
        <v>384</v>
      </c>
      <c r="N307" s="340">
        <v>43398</v>
      </c>
      <c r="O307" s="340">
        <v>43464</v>
      </c>
      <c r="P307" s="341">
        <v>44190</v>
      </c>
      <c r="Q307" s="291">
        <v>123414.48</v>
      </c>
      <c r="R307" s="99">
        <v>0.53439999999999999</v>
      </c>
      <c r="S307" s="98" t="s">
        <v>285</v>
      </c>
      <c r="T307" s="98">
        <v>65957.490000000005</v>
      </c>
    </row>
    <row r="308" spans="2:20" s="1" customFormat="1" ht="147.75" customHeight="1" thickBot="1" x14ac:dyDescent="0.3">
      <c r="B308" s="384"/>
      <c r="C308" s="346"/>
      <c r="D308" s="359"/>
      <c r="E308" s="363"/>
      <c r="F308" s="174" t="s">
        <v>2361</v>
      </c>
      <c r="G308" s="329" t="s">
        <v>2426</v>
      </c>
      <c r="H308" s="329" t="s">
        <v>2362</v>
      </c>
      <c r="I308" s="169" t="s">
        <v>2363</v>
      </c>
      <c r="J308" s="338" t="s">
        <v>406</v>
      </c>
      <c r="K308" s="338" t="s">
        <v>409</v>
      </c>
      <c r="L308" s="329" t="s">
        <v>2364</v>
      </c>
      <c r="M308" s="336" t="s">
        <v>384</v>
      </c>
      <c r="N308" s="342">
        <v>43385</v>
      </c>
      <c r="O308" s="342">
        <v>43132</v>
      </c>
      <c r="P308" s="342">
        <v>43830</v>
      </c>
      <c r="Q308" s="176">
        <v>917636.94</v>
      </c>
      <c r="R308" s="170">
        <v>0.54390000000000005</v>
      </c>
      <c r="S308" s="176" t="s">
        <v>285</v>
      </c>
      <c r="T308" s="176">
        <v>499081.4</v>
      </c>
    </row>
    <row r="309" spans="2:20" s="1" customFormat="1" ht="46.5" customHeight="1" thickBot="1" x14ac:dyDescent="0.3">
      <c r="B309" s="384"/>
      <c r="C309" s="346"/>
      <c r="D309" s="359"/>
      <c r="E309" s="375" t="s">
        <v>409</v>
      </c>
      <c r="F309" s="376"/>
      <c r="G309" s="376"/>
      <c r="H309" s="376"/>
      <c r="I309" s="376"/>
      <c r="J309" s="376"/>
      <c r="K309" s="121">
        <f>COUNTA(K165:K308)</f>
        <v>144</v>
      </c>
      <c r="L309" s="366"/>
      <c r="M309" s="367"/>
      <c r="N309" s="367"/>
      <c r="O309" s="367"/>
      <c r="P309" s="367"/>
      <c r="Q309" s="269">
        <f>SUM(Q165:Q308)</f>
        <v>29852448.310000002</v>
      </c>
      <c r="R309" s="370"/>
      <c r="S309" s="371"/>
      <c r="T309" s="123">
        <f>SUM(T165:T308)</f>
        <v>14598841.400000004</v>
      </c>
    </row>
    <row r="310" spans="2:20" s="1" customFormat="1" ht="90" customHeight="1" x14ac:dyDescent="0.25">
      <c r="B310" s="384"/>
      <c r="C310" s="346"/>
      <c r="D310" s="358"/>
      <c r="E310" s="372" t="s">
        <v>228</v>
      </c>
      <c r="F310" s="106" t="s">
        <v>1882</v>
      </c>
      <c r="G310" s="329" t="s">
        <v>2456</v>
      </c>
      <c r="H310" s="329" t="s">
        <v>200</v>
      </c>
      <c r="I310" s="127" t="s">
        <v>199</v>
      </c>
      <c r="J310" s="108" t="s">
        <v>406</v>
      </c>
      <c r="K310" s="108" t="s">
        <v>407</v>
      </c>
      <c r="L310" s="329" t="s">
        <v>200</v>
      </c>
      <c r="M310" s="108" t="s">
        <v>1</v>
      </c>
      <c r="N310" s="267">
        <v>42226</v>
      </c>
      <c r="O310" s="267">
        <v>42309</v>
      </c>
      <c r="P310" s="286">
        <v>42735</v>
      </c>
      <c r="Q310" s="289">
        <v>2028697.85</v>
      </c>
      <c r="R310" s="111">
        <v>0.6</v>
      </c>
      <c r="S310" s="110" t="s">
        <v>285</v>
      </c>
      <c r="T310" s="110">
        <v>1217218.71</v>
      </c>
    </row>
    <row r="311" spans="2:20" s="1" customFormat="1" ht="90" customHeight="1" x14ac:dyDescent="0.25">
      <c r="B311" s="384"/>
      <c r="C311" s="346"/>
      <c r="D311" s="358"/>
      <c r="E311" s="373"/>
      <c r="F311" s="65" t="s">
        <v>1882</v>
      </c>
      <c r="G311" s="329" t="s">
        <v>2457</v>
      </c>
      <c r="H311" s="329" t="s">
        <v>217</v>
      </c>
      <c r="I311" s="73" t="s">
        <v>216</v>
      </c>
      <c r="J311" s="66" t="s">
        <v>406</v>
      </c>
      <c r="K311" s="66" t="s">
        <v>407</v>
      </c>
      <c r="L311" s="329" t="s">
        <v>217</v>
      </c>
      <c r="M311" s="66" t="s">
        <v>25</v>
      </c>
      <c r="N311" s="255">
        <v>42226</v>
      </c>
      <c r="O311" s="255">
        <v>42309</v>
      </c>
      <c r="P311" s="287">
        <v>42768</v>
      </c>
      <c r="Q311" s="290">
        <v>499263.9</v>
      </c>
      <c r="R311" s="68">
        <v>0.7</v>
      </c>
      <c r="S311" s="67" t="s">
        <v>285</v>
      </c>
      <c r="T311" s="67">
        <v>349484.73</v>
      </c>
    </row>
    <row r="312" spans="2:20" s="1" customFormat="1" ht="90" customHeight="1" x14ac:dyDescent="0.25">
      <c r="B312" s="384"/>
      <c r="C312" s="346"/>
      <c r="D312" s="358"/>
      <c r="E312" s="373"/>
      <c r="F312" s="65" t="s">
        <v>1883</v>
      </c>
      <c r="G312" s="329" t="s">
        <v>2595</v>
      </c>
      <c r="H312" s="329" t="s">
        <v>188</v>
      </c>
      <c r="I312" s="73" t="s">
        <v>187</v>
      </c>
      <c r="J312" s="66" t="s">
        <v>406</v>
      </c>
      <c r="K312" s="66" t="s">
        <v>407</v>
      </c>
      <c r="L312" s="329" t="s">
        <v>188</v>
      </c>
      <c r="M312" s="66" t="s">
        <v>33</v>
      </c>
      <c r="N312" s="255">
        <v>42249</v>
      </c>
      <c r="O312" s="255">
        <v>42248</v>
      </c>
      <c r="P312" s="287">
        <v>43343</v>
      </c>
      <c r="Q312" s="290">
        <v>251375.32</v>
      </c>
      <c r="R312" s="68">
        <v>0.44999998408753888</v>
      </c>
      <c r="S312" s="67" t="s">
        <v>285</v>
      </c>
      <c r="T312" s="67">
        <v>113118.89</v>
      </c>
    </row>
    <row r="313" spans="2:20" s="1" customFormat="1" ht="90" customHeight="1" x14ac:dyDescent="0.25">
      <c r="B313" s="384"/>
      <c r="C313" s="346"/>
      <c r="D313" s="358"/>
      <c r="E313" s="373"/>
      <c r="F313" s="65" t="s">
        <v>1883</v>
      </c>
      <c r="G313" s="329" t="s">
        <v>2629</v>
      </c>
      <c r="H313" s="329" t="s">
        <v>178</v>
      </c>
      <c r="I313" s="73" t="s">
        <v>177</v>
      </c>
      <c r="J313" s="66" t="s">
        <v>406</v>
      </c>
      <c r="K313" s="66" t="s">
        <v>407</v>
      </c>
      <c r="L313" s="329" t="s">
        <v>178</v>
      </c>
      <c r="M313" s="66" t="s">
        <v>13</v>
      </c>
      <c r="N313" s="255">
        <v>42249</v>
      </c>
      <c r="O313" s="255">
        <v>42278</v>
      </c>
      <c r="P313" s="287">
        <v>43281</v>
      </c>
      <c r="Q313" s="290">
        <v>184964.8</v>
      </c>
      <c r="R313" s="68">
        <v>0.45000000000000007</v>
      </c>
      <c r="S313" s="67" t="s">
        <v>285</v>
      </c>
      <c r="T313" s="67">
        <v>83234.16</v>
      </c>
    </row>
    <row r="314" spans="2:20" s="1" customFormat="1" ht="90" customHeight="1" x14ac:dyDescent="0.25">
      <c r="B314" s="384"/>
      <c r="C314" s="346"/>
      <c r="D314" s="358"/>
      <c r="E314" s="373"/>
      <c r="F314" s="65" t="s">
        <v>1884</v>
      </c>
      <c r="G314" s="329" t="s">
        <v>2431</v>
      </c>
      <c r="H314" s="329" t="s">
        <v>160</v>
      </c>
      <c r="I314" s="73" t="s">
        <v>208</v>
      </c>
      <c r="J314" s="66" t="s">
        <v>406</v>
      </c>
      <c r="K314" s="66" t="s">
        <v>407</v>
      </c>
      <c r="L314" s="329" t="s">
        <v>160</v>
      </c>
      <c r="M314" s="66" t="s">
        <v>13</v>
      </c>
      <c r="N314" s="255">
        <v>42226</v>
      </c>
      <c r="O314" s="255">
        <v>42237</v>
      </c>
      <c r="P314" s="287">
        <v>42602</v>
      </c>
      <c r="Q314" s="290">
        <v>19975</v>
      </c>
      <c r="R314" s="68">
        <v>0.75</v>
      </c>
      <c r="S314" s="67" t="s">
        <v>285</v>
      </c>
      <c r="T314" s="67">
        <v>14981.25</v>
      </c>
    </row>
    <row r="315" spans="2:20" s="1" customFormat="1" ht="90" customHeight="1" x14ac:dyDescent="0.25">
      <c r="B315" s="384"/>
      <c r="C315" s="346"/>
      <c r="D315" s="358"/>
      <c r="E315" s="373"/>
      <c r="F315" s="65" t="s">
        <v>1884</v>
      </c>
      <c r="G315" s="329" t="s">
        <v>2458</v>
      </c>
      <c r="H315" s="329" t="s">
        <v>214</v>
      </c>
      <c r="I315" s="73" t="s">
        <v>213</v>
      </c>
      <c r="J315" s="66" t="s">
        <v>406</v>
      </c>
      <c r="K315" s="66" t="s">
        <v>407</v>
      </c>
      <c r="L315" s="329" t="s">
        <v>214</v>
      </c>
      <c r="M315" s="66" t="s">
        <v>1</v>
      </c>
      <c r="N315" s="255">
        <v>42226</v>
      </c>
      <c r="O315" s="255">
        <v>42238</v>
      </c>
      <c r="P315" s="287">
        <v>42603</v>
      </c>
      <c r="Q315" s="290">
        <v>19975</v>
      </c>
      <c r="R315" s="68">
        <v>0.75</v>
      </c>
      <c r="S315" s="67" t="s">
        <v>285</v>
      </c>
      <c r="T315" s="67">
        <v>14981.25</v>
      </c>
    </row>
    <row r="316" spans="2:20" s="1" customFormat="1" ht="90" customHeight="1" x14ac:dyDescent="0.25">
      <c r="B316" s="384"/>
      <c r="C316" s="346"/>
      <c r="D316" s="358"/>
      <c r="E316" s="373"/>
      <c r="F316" s="65" t="s">
        <v>1884</v>
      </c>
      <c r="G316" s="329" t="s">
        <v>2601</v>
      </c>
      <c r="H316" s="329" t="s">
        <v>162</v>
      </c>
      <c r="I316" s="73" t="s">
        <v>161</v>
      </c>
      <c r="J316" s="66" t="s">
        <v>406</v>
      </c>
      <c r="K316" s="66" t="s">
        <v>407</v>
      </c>
      <c r="L316" s="329" t="s">
        <v>162</v>
      </c>
      <c r="M316" s="66" t="s">
        <v>13</v>
      </c>
      <c r="N316" s="255">
        <v>42226</v>
      </c>
      <c r="O316" s="255">
        <v>42251</v>
      </c>
      <c r="P316" s="287">
        <v>42616</v>
      </c>
      <c r="Q316" s="290">
        <v>19975</v>
      </c>
      <c r="R316" s="68">
        <v>0.75</v>
      </c>
      <c r="S316" s="67" t="s">
        <v>285</v>
      </c>
      <c r="T316" s="67">
        <v>14981.25</v>
      </c>
    </row>
    <row r="317" spans="2:20" s="1" customFormat="1" ht="90" customHeight="1" x14ac:dyDescent="0.25">
      <c r="B317" s="384"/>
      <c r="C317" s="346"/>
      <c r="D317" s="358"/>
      <c r="E317" s="373"/>
      <c r="F317" s="65" t="s">
        <v>1884</v>
      </c>
      <c r="G317" s="329" t="s">
        <v>2630</v>
      </c>
      <c r="H317" s="329" t="s">
        <v>160</v>
      </c>
      <c r="I317" s="73" t="s">
        <v>165</v>
      </c>
      <c r="J317" s="66" t="s">
        <v>406</v>
      </c>
      <c r="K317" s="66" t="s">
        <v>407</v>
      </c>
      <c r="L317" s="329" t="s">
        <v>160</v>
      </c>
      <c r="M317" s="66" t="s">
        <v>13</v>
      </c>
      <c r="N317" s="255">
        <v>42226</v>
      </c>
      <c r="O317" s="255">
        <v>42244</v>
      </c>
      <c r="P317" s="287">
        <v>42609</v>
      </c>
      <c r="Q317" s="290">
        <v>20000</v>
      </c>
      <c r="R317" s="68">
        <v>0.75</v>
      </c>
      <c r="S317" s="67" t="s">
        <v>285</v>
      </c>
      <c r="T317" s="67">
        <v>15000</v>
      </c>
    </row>
    <row r="318" spans="2:20" s="1" customFormat="1" ht="90" customHeight="1" x14ac:dyDescent="0.25">
      <c r="B318" s="384"/>
      <c r="C318" s="346"/>
      <c r="D318" s="358"/>
      <c r="E318" s="373"/>
      <c r="F318" s="65" t="s">
        <v>1884</v>
      </c>
      <c r="G318" s="329" t="s">
        <v>2459</v>
      </c>
      <c r="H318" s="329" t="s">
        <v>167</v>
      </c>
      <c r="I318" s="73" t="s">
        <v>166</v>
      </c>
      <c r="J318" s="66" t="s">
        <v>406</v>
      </c>
      <c r="K318" s="66" t="s">
        <v>407</v>
      </c>
      <c r="L318" s="329" t="s">
        <v>167</v>
      </c>
      <c r="M318" s="66" t="s">
        <v>13</v>
      </c>
      <c r="N318" s="255">
        <v>42226</v>
      </c>
      <c r="O318" s="255">
        <v>42243</v>
      </c>
      <c r="P318" s="287">
        <v>42608</v>
      </c>
      <c r="Q318" s="290">
        <v>20000</v>
      </c>
      <c r="R318" s="68">
        <v>0.75</v>
      </c>
      <c r="S318" s="67" t="s">
        <v>285</v>
      </c>
      <c r="T318" s="67">
        <v>15000</v>
      </c>
    </row>
    <row r="319" spans="2:20" s="1" customFormat="1" ht="90" customHeight="1" x14ac:dyDescent="0.25">
      <c r="B319" s="384"/>
      <c r="C319" s="346"/>
      <c r="D319" s="358"/>
      <c r="E319" s="373"/>
      <c r="F319" s="65" t="s">
        <v>1884</v>
      </c>
      <c r="G319" s="329" t="s">
        <v>2460</v>
      </c>
      <c r="H319" s="329" t="s">
        <v>202</v>
      </c>
      <c r="I319" s="73" t="s">
        <v>201</v>
      </c>
      <c r="J319" s="66" t="s">
        <v>406</v>
      </c>
      <c r="K319" s="66" t="s">
        <v>407</v>
      </c>
      <c r="L319" s="329" t="s">
        <v>202</v>
      </c>
      <c r="M319" s="66" t="s">
        <v>33</v>
      </c>
      <c r="N319" s="255">
        <v>42226</v>
      </c>
      <c r="O319" s="255">
        <v>42256</v>
      </c>
      <c r="P319" s="287">
        <v>42621</v>
      </c>
      <c r="Q319" s="290">
        <v>16000</v>
      </c>
      <c r="R319" s="68">
        <v>0.75</v>
      </c>
      <c r="S319" s="67" t="s">
        <v>285</v>
      </c>
      <c r="T319" s="67">
        <v>12000</v>
      </c>
    </row>
    <row r="320" spans="2:20" s="1" customFormat="1" ht="90" customHeight="1" x14ac:dyDescent="0.25">
      <c r="B320" s="384"/>
      <c r="C320" s="346"/>
      <c r="D320" s="358"/>
      <c r="E320" s="373"/>
      <c r="F320" s="65" t="s">
        <v>1884</v>
      </c>
      <c r="G320" s="329" t="s">
        <v>2461</v>
      </c>
      <c r="H320" s="329" t="s">
        <v>212</v>
      </c>
      <c r="I320" s="73" t="s">
        <v>211</v>
      </c>
      <c r="J320" s="66" t="s">
        <v>406</v>
      </c>
      <c r="K320" s="66" t="s">
        <v>407</v>
      </c>
      <c r="L320" s="329" t="s">
        <v>212</v>
      </c>
      <c r="M320" s="66" t="s">
        <v>25</v>
      </c>
      <c r="N320" s="255">
        <v>42226</v>
      </c>
      <c r="O320" s="255">
        <v>42262</v>
      </c>
      <c r="P320" s="287">
        <v>42627</v>
      </c>
      <c r="Q320" s="290">
        <v>19270</v>
      </c>
      <c r="R320" s="68">
        <v>0.75</v>
      </c>
      <c r="S320" s="67" t="s">
        <v>285</v>
      </c>
      <c r="T320" s="67">
        <v>14452.5</v>
      </c>
    </row>
    <row r="321" spans="2:20" s="1" customFormat="1" ht="90" customHeight="1" x14ac:dyDescent="0.25">
      <c r="B321" s="384"/>
      <c r="C321" s="346"/>
      <c r="D321" s="358"/>
      <c r="E321" s="373"/>
      <c r="F321" s="65" t="s">
        <v>1884</v>
      </c>
      <c r="G321" s="329" t="s">
        <v>2462</v>
      </c>
      <c r="H321" s="329" t="s">
        <v>196</v>
      </c>
      <c r="I321" s="73" t="s">
        <v>195</v>
      </c>
      <c r="J321" s="66" t="s">
        <v>406</v>
      </c>
      <c r="K321" s="66" t="s">
        <v>407</v>
      </c>
      <c r="L321" s="329" t="s">
        <v>196</v>
      </c>
      <c r="M321" s="66" t="s">
        <v>1</v>
      </c>
      <c r="N321" s="255">
        <v>42226</v>
      </c>
      <c r="O321" s="255">
        <v>42262</v>
      </c>
      <c r="P321" s="287">
        <v>42627</v>
      </c>
      <c r="Q321" s="290">
        <v>20000</v>
      </c>
      <c r="R321" s="68">
        <v>0.75</v>
      </c>
      <c r="S321" s="67" t="s">
        <v>285</v>
      </c>
      <c r="T321" s="67">
        <v>15000</v>
      </c>
    </row>
    <row r="322" spans="2:20" s="1" customFormat="1" ht="90" customHeight="1" x14ac:dyDescent="0.25">
      <c r="B322" s="384"/>
      <c r="C322" s="346"/>
      <c r="D322" s="358"/>
      <c r="E322" s="373"/>
      <c r="F322" s="65" t="s">
        <v>1884</v>
      </c>
      <c r="G322" s="329" t="s">
        <v>2463</v>
      </c>
      <c r="H322" s="329" t="s">
        <v>205</v>
      </c>
      <c r="I322" s="73" t="s">
        <v>204</v>
      </c>
      <c r="J322" s="66" t="s">
        <v>406</v>
      </c>
      <c r="K322" s="66" t="s">
        <v>407</v>
      </c>
      <c r="L322" s="329" t="s">
        <v>205</v>
      </c>
      <c r="M322" s="66" t="s">
        <v>13</v>
      </c>
      <c r="N322" s="255">
        <v>42226</v>
      </c>
      <c r="O322" s="255">
        <v>42256</v>
      </c>
      <c r="P322" s="287">
        <v>42621</v>
      </c>
      <c r="Q322" s="290">
        <v>20000</v>
      </c>
      <c r="R322" s="68">
        <v>0.75</v>
      </c>
      <c r="S322" s="67" t="s">
        <v>285</v>
      </c>
      <c r="T322" s="67">
        <v>15000</v>
      </c>
    </row>
    <row r="323" spans="2:20" s="1" customFormat="1" ht="90" customHeight="1" x14ac:dyDescent="0.25">
      <c r="B323" s="384"/>
      <c r="C323" s="346"/>
      <c r="D323" s="358"/>
      <c r="E323" s="373"/>
      <c r="F323" s="65" t="s">
        <v>1884</v>
      </c>
      <c r="G323" s="329" t="s">
        <v>2631</v>
      </c>
      <c r="H323" s="329" t="s">
        <v>176</v>
      </c>
      <c r="I323" s="73" t="s">
        <v>175</v>
      </c>
      <c r="J323" s="66" t="s">
        <v>406</v>
      </c>
      <c r="K323" s="66" t="s">
        <v>407</v>
      </c>
      <c r="L323" s="329" t="s">
        <v>176</v>
      </c>
      <c r="M323" s="66" t="s">
        <v>13</v>
      </c>
      <c r="N323" s="255">
        <v>42226</v>
      </c>
      <c r="O323" s="255">
        <v>42258</v>
      </c>
      <c r="P323" s="287">
        <v>42623</v>
      </c>
      <c r="Q323" s="290">
        <v>12375</v>
      </c>
      <c r="R323" s="68">
        <v>0.75</v>
      </c>
      <c r="S323" s="67" t="s">
        <v>285</v>
      </c>
      <c r="T323" s="67">
        <v>9281.25</v>
      </c>
    </row>
    <row r="324" spans="2:20" s="1" customFormat="1" ht="90" customHeight="1" x14ac:dyDescent="0.25">
      <c r="B324" s="384"/>
      <c r="C324" s="346"/>
      <c r="D324" s="358"/>
      <c r="E324" s="373"/>
      <c r="F324" s="65" t="s">
        <v>1884</v>
      </c>
      <c r="G324" s="329" t="s">
        <v>1320</v>
      </c>
      <c r="H324" s="329" t="s">
        <v>207</v>
      </c>
      <c r="I324" s="73" t="s">
        <v>206</v>
      </c>
      <c r="J324" s="66" t="s">
        <v>406</v>
      </c>
      <c r="K324" s="66" t="s">
        <v>407</v>
      </c>
      <c r="L324" s="329" t="s">
        <v>207</v>
      </c>
      <c r="M324" s="66" t="s">
        <v>15</v>
      </c>
      <c r="N324" s="255">
        <v>42226</v>
      </c>
      <c r="O324" s="255">
        <v>42238</v>
      </c>
      <c r="P324" s="287">
        <v>42603</v>
      </c>
      <c r="Q324" s="290">
        <v>20000</v>
      </c>
      <c r="R324" s="68">
        <v>0.75</v>
      </c>
      <c r="S324" s="67" t="s">
        <v>285</v>
      </c>
      <c r="T324" s="67">
        <v>15000</v>
      </c>
    </row>
    <row r="325" spans="2:20" s="1" customFormat="1" ht="90" customHeight="1" x14ac:dyDescent="0.25">
      <c r="B325" s="384"/>
      <c r="C325" s="346"/>
      <c r="D325" s="358"/>
      <c r="E325" s="373"/>
      <c r="F325" s="65" t="s">
        <v>1884</v>
      </c>
      <c r="G325" s="329" t="s">
        <v>1343</v>
      </c>
      <c r="H325" s="329" t="s">
        <v>164</v>
      </c>
      <c r="I325" s="73" t="s">
        <v>186</v>
      </c>
      <c r="J325" s="66" t="s">
        <v>406</v>
      </c>
      <c r="K325" s="66" t="s">
        <v>407</v>
      </c>
      <c r="L325" s="329" t="s">
        <v>164</v>
      </c>
      <c r="M325" s="69" t="s">
        <v>73</v>
      </c>
      <c r="N325" s="255">
        <v>42226</v>
      </c>
      <c r="O325" s="255">
        <v>42269</v>
      </c>
      <c r="P325" s="287">
        <v>42634</v>
      </c>
      <c r="Q325" s="290">
        <v>20000</v>
      </c>
      <c r="R325" s="68">
        <v>0.75</v>
      </c>
      <c r="S325" s="67" t="s">
        <v>285</v>
      </c>
      <c r="T325" s="67">
        <v>15000</v>
      </c>
    </row>
    <row r="326" spans="2:20" s="1" customFormat="1" ht="90" customHeight="1" x14ac:dyDescent="0.25">
      <c r="B326" s="384"/>
      <c r="C326" s="346"/>
      <c r="D326" s="358"/>
      <c r="E326" s="373"/>
      <c r="F326" s="65" t="s">
        <v>1884</v>
      </c>
      <c r="G326" s="329" t="s">
        <v>2464</v>
      </c>
      <c r="H326" s="329" t="s">
        <v>164</v>
      </c>
      <c r="I326" s="73" t="s">
        <v>163</v>
      </c>
      <c r="J326" s="66" t="s">
        <v>406</v>
      </c>
      <c r="K326" s="66" t="s">
        <v>407</v>
      </c>
      <c r="L326" s="329" t="s">
        <v>164</v>
      </c>
      <c r="M326" s="66" t="s">
        <v>25</v>
      </c>
      <c r="N326" s="255">
        <v>42226</v>
      </c>
      <c r="O326" s="255">
        <v>42252</v>
      </c>
      <c r="P326" s="287">
        <v>42617</v>
      </c>
      <c r="Q326" s="290">
        <v>20000</v>
      </c>
      <c r="R326" s="68">
        <v>0.75</v>
      </c>
      <c r="S326" s="67" t="s">
        <v>285</v>
      </c>
      <c r="T326" s="67">
        <v>15000</v>
      </c>
    </row>
    <row r="327" spans="2:20" s="1" customFormat="1" ht="90" customHeight="1" x14ac:dyDescent="0.25">
      <c r="B327" s="384"/>
      <c r="C327" s="346"/>
      <c r="D327" s="358"/>
      <c r="E327" s="373"/>
      <c r="F327" s="65" t="s">
        <v>1884</v>
      </c>
      <c r="G327" s="329" t="s">
        <v>2465</v>
      </c>
      <c r="H327" s="329" t="s">
        <v>164</v>
      </c>
      <c r="I327" s="73" t="s">
        <v>170</v>
      </c>
      <c r="J327" s="66" t="s">
        <v>406</v>
      </c>
      <c r="K327" s="66" t="s">
        <v>407</v>
      </c>
      <c r="L327" s="329" t="s">
        <v>164</v>
      </c>
      <c r="M327" s="66" t="s">
        <v>10</v>
      </c>
      <c r="N327" s="255">
        <v>42226</v>
      </c>
      <c r="O327" s="255">
        <v>42265</v>
      </c>
      <c r="P327" s="287">
        <v>42630</v>
      </c>
      <c r="Q327" s="290">
        <v>20000</v>
      </c>
      <c r="R327" s="68">
        <v>0.75</v>
      </c>
      <c r="S327" s="67" t="s">
        <v>285</v>
      </c>
      <c r="T327" s="67">
        <v>15000</v>
      </c>
    </row>
    <row r="328" spans="2:20" s="1" customFormat="1" ht="90" customHeight="1" x14ac:dyDescent="0.25">
      <c r="B328" s="384"/>
      <c r="C328" s="346"/>
      <c r="D328" s="358"/>
      <c r="E328" s="373"/>
      <c r="F328" s="65" t="s">
        <v>1884</v>
      </c>
      <c r="G328" s="329" t="s">
        <v>2632</v>
      </c>
      <c r="H328" s="329" t="s">
        <v>210</v>
      </c>
      <c r="I328" s="73" t="s">
        <v>209</v>
      </c>
      <c r="J328" s="66" t="s">
        <v>406</v>
      </c>
      <c r="K328" s="66" t="s">
        <v>407</v>
      </c>
      <c r="L328" s="329" t="s">
        <v>210</v>
      </c>
      <c r="M328" s="66" t="s">
        <v>25</v>
      </c>
      <c r="N328" s="255">
        <v>42226</v>
      </c>
      <c r="O328" s="255">
        <v>42244</v>
      </c>
      <c r="P328" s="287">
        <v>42609</v>
      </c>
      <c r="Q328" s="290">
        <v>20000</v>
      </c>
      <c r="R328" s="68">
        <v>0.75</v>
      </c>
      <c r="S328" s="67" t="s">
        <v>285</v>
      </c>
      <c r="T328" s="67">
        <v>15000</v>
      </c>
    </row>
    <row r="329" spans="2:20" s="1" customFormat="1" ht="90" customHeight="1" x14ac:dyDescent="0.25">
      <c r="B329" s="384"/>
      <c r="C329" s="346"/>
      <c r="D329" s="358"/>
      <c r="E329" s="373"/>
      <c r="F329" s="65" t="s">
        <v>1884</v>
      </c>
      <c r="G329" s="329" t="s">
        <v>2466</v>
      </c>
      <c r="H329" s="329" t="s">
        <v>185</v>
      </c>
      <c r="I329" s="73" t="s">
        <v>184</v>
      </c>
      <c r="J329" s="66" t="s">
        <v>406</v>
      </c>
      <c r="K329" s="66" t="s">
        <v>407</v>
      </c>
      <c r="L329" s="329" t="s">
        <v>185</v>
      </c>
      <c r="M329" s="66" t="s">
        <v>25</v>
      </c>
      <c r="N329" s="255">
        <v>42226</v>
      </c>
      <c r="O329" s="255">
        <v>42257</v>
      </c>
      <c r="P329" s="287">
        <v>42622</v>
      </c>
      <c r="Q329" s="290">
        <v>20000</v>
      </c>
      <c r="R329" s="68">
        <v>0.75</v>
      </c>
      <c r="S329" s="67" t="s">
        <v>285</v>
      </c>
      <c r="T329" s="67">
        <v>15000</v>
      </c>
    </row>
    <row r="330" spans="2:20" s="1" customFormat="1" ht="90" customHeight="1" x14ac:dyDescent="0.25">
      <c r="B330" s="384"/>
      <c r="C330" s="346"/>
      <c r="D330" s="358"/>
      <c r="E330" s="373"/>
      <c r="F330" s="65" t="s">
        <v>1884</v>
      </c>
      <c r="G330" s="329" t="s">
        <v>2467</v>
      </c>
      <c r="H330" s="329" t="s">
        <v>182</v>
      </c>
      <c r="I330" s="73" t="s">
        <v>181</v>
      </c>
      <c r="J330" s="66" t="s">
        <v>406</v>
      </c>
      <c r="K330" s="66" t="s">
        <v>407</v>
      </c>
      <c r="L330" s="329" t="s">
        <v>182</v>
      </c>
      <c r="M330" s="66" t="s">
        <v>25</v>
      </c>
      <c r="N330" s="255">
        <v>42226</v>
      </c>
      <c r="O330" s="255">
        <v>42259</v>
      </c>
      <c r="P330" s="287">
        <v>42624</v>
      </c>
      <c r="Q330" s="290">
        <v>20000</v>
      </c>
      <c r="R330" s="68">
        <v>0.75</v>
      </c>
      <c r="S330" s="67" t="s">
        <v>285</v>
      </c>
      <c r="T330" s="67">
        <v>15000</v>
      </c>
    </row>
    <row r="331" spans="2:20" s="1" customFormat="1" ht="90" customHeight="1" x14ac:dyDescent="0.25">
      <c r="B331" s="384"/>
      <c r="C331" s="346"/>
      <c r="D331" s="358"/>
      <c r="E331" s="373"/>
      <c r="F331" s="65" t="s">
        <v>1884</v>
      </c>
      <c r="G331" s="329" t="s">
        <v>1288</v>
      </c>
      <c r="H331" s="329" t="s">
        <v>198</v>
      </c>
      <c r="I331" s="73" t="s">
        <v>197</v>
      </c>
      <c r="J331" s="66" t="s">
        <v>406</v>
      </c>
      <c r="K331" s="66" t="s">
        <v>407</v>
      </c>
      <c r="L331" s="329" t="s">
        <v>198</v>
      </c>
      <c r="M331" s="66" t="s">
        <v>25</v>
      </c>
      <c r="N331" s="255">
        <v>42226</v>
      </c>
      <c r="O331" s="255">
        <v>42262</v>
      </c>
      <c r="P331" s="287">
        <v>42627</v>
      </c>
      <c r="Q331" s="290">
        <v>19900</v>
      </c>
      <c r="R331" s="68">
        <v>0.75</v>
      </c>
      <c r="S331" s="67" t="s">
        <v>285</v>
      </c>
      <c r="T331" s="67">
        <v>14925</v>
      </c>
    </row>
    <row r="332" spans="2:20" s="1" customFormat="1" ht="90" customHeight="1" x14ac:dyDescent="0.25">
      <c r="B332" s="384"/>
      <c r="C332" s="346"/>
      <c r="D332" s="358"/>
      <c r="E332" s="373"/>
      <c r="F332" s="65" t="s">
        <v>1884</v>
      </c>
      <c r="G332" s="329" t="s">
        <v>2633</v>
      </c>
      <c r="H332" s="329" t="s">
        <v>160</v>
      </c>
      <c r="I332" s="73" t="s">
        <v>159</v>
      </c>
      <c r="J332" s="66" t="s">
        <v>406</v>
      </c>
      <c r="K332" s="66" t="s">
        <v>407</v>
      </c>
      <c r="L332" s="329" t="s">
        <v>160</v>
      </c>
      <c r="M332" s="66" t="s">
        <v>25</v>
      </c>
      <c r="N332" s="255">
        <v>42226</v>
      </c>
      <c r="O332" s="255">
        <v>42249</v>
      </c>
      <c r="P332" s="287">
        <v>42614</v>
      </c>
      <c r="Q332" s="290">
        <v>20000</v>
      </c>
      <c r="R332" s="68">
        <v>0.75</v>
      </c>
      <c r="S332" s="67" t="s">
        <v>285</v>
      </c>
      <c r="T332" s="67">
        <v>15000</v>
      </c>
    </row>
    <row r="333" spans="2:20" s="1" customFormat="1" ht="90" customHeight="1" x14ac:dyDescent="0.25">
      <c r="B333" s="384"/>
      <c r="C333" s="346"/>
      <c r="D333" s="358"/>
      <c r="E333" s="373"/>
      <c r="F333" s="65" t="s">
        <v>1884</v>
      </c>
      <c r="G333" s="329" t="s">
        <v>2634</v>
      </c>
      <c r="H333" s="329" t="s">
        <v>192</v>
      </c>
      <c r="I333" s="73" t="s">
        <v>191</v>
      </c>
      <c r="J333" s="66" t="s">
        <v>406</v>
      </c>
      <c r="K333" s="66" t="s">
        <v>407</v>
      </c>
      <c r="L333" s="329" t="s">
        <v>192</v>
      </c>
      <c r="M333" s="66" t="s">
        <v>21</v>
      </c>
      <c r="N333" s="255">
        <v>42272</v>
      </c>
      <c r="O333" s="255">
        <v>42304</v>
      </c>
      <c r="P333" s="287">
        <v>42669</v>
      </c>
      <c r="Q333" s="290">
        <v>20000</v>
      </c>
      <c r="R333" s="68">
        <v>0.75</v>
      </c>
      <c r="S333" s="67" t="s">
        <v>285</v>
      </c>
      <c r="T333" s="67">
        <v>15000</v>
      </c>
    </row>
    <row r="334" spans="2:20" s="1" customFormat="1" ht="90" customHeight="1" x14ac:dyDescent="0.25">
      <c r="B334" s="384"/>
      <c r="C334" s="346"/>
      <c r="D334" s="358"/>
      <c r="E334" s="373"/>
      <c r="F334" s="65" t="s">
        <v>1884</v>
      </c>
      <c r="G334" s="329" t="s">
        <v>2468</v>
      </c>
      <c r="H334" s="329" t="s">
        <v>180</v>
      </c>
      <c r="I334" s="73" t="s">
        <v>179</v>
      </c>
      <c r="J334" s="66" t="s">
        <v>406</v>
      </c>
      <c r="K334" s="66" t="s">
        <v>407</v>
      </c>
      <c r="L334" s="329" t="s">
        <v>180</v>
      </c>
      <c r="M334" s="66" t="s">
        <v>25</v>
      </c>
      <c r="N334" s="255">
        <v>42226</v>
      </c>
      <c r="O334" s="255">
        <v>42258</v>
      </c>
      <c r="P334" s="287">
        <v>42623</v>
      </c>
      <c r="Q334" s="290">
        <v>20000</v>
      </c>
      <c r="R334" s="68">
        <v>0.75</v>
      </c>
      <c r="S334" s="67" t="s">
        <v>285</v>
      </c>
      <c r="T334" s="67">
        <v>15000</v>
      </c>
    </row>
    <row r="335" spans="2:20" s="1" customFormat="1" ht="90" customHeight="1" x14ac:dyDescent="0.25">
      <c r="B335" s="384"/>
      <c r="C335" s="346"/>
      <c r="D335" s="358"/>
      <c r="E335" s="373"/>
      <c r="F335" s="65" t="s">
        <v>1884</v>
      </c>
      <c r="G335" s="329" t="s">
        <v>2469</v>
      </c>
      <c r="H335" s="329" t="s">
        <v>160</v>
      </c>
      <c r="I335" s="73" t="s">
        <v>215</v>
      </c>
      <c r="J335" s="66" t="s">
        <v>406</v>
      </c>
      <c r="K335" s="66" t="s">
        <v>407</v>
      </c>
      <c r="L335" s="329" t="s">
        <v>160</v>
      </c>
      <c r="M335" s="66" t="s">
        <v>21</v>
      </c>
      <c r="N335" s="255">
        <v>42226</v>
      </c>
      <c r="O335" s="255">
        <v>42242</v>
      </c>
      <c r="P335" s="287">
        <v>42607</v>
      </c>
      <c r="Q335" s="290">
        <v>20000</v>
      </c>
      <c r="R335" s="68">
        <v>0.75</v>
      </c>
      <c r="S335" s="67" t="s">
        <v>285</v>
      </c>
      <c r="T335" s="67">
        <v>15000</v>
      </c>
    </row>
    <row r="336" spans="2:20" s="1" customFormat="1" ht="90" customHeight="1" x14ac:dyDescent="0.25">
      <c r="B336" s="384"/>
      <c r="C336" s="346"/>
      <c r="D336" s="358"/>
      <c r="E336" s="373"/>
      <c r="F336" s="65" t="s">
        <v>1884</v>
      </c>
      <c r="G336" s="329" t="s">
        <v>2470</v>
      </c>
      <c r="H336" s="329" t="s">
        <v>169</v>
      </c>
      <c r="I336" s="73" t="s">
        <v>168</v>
      </c>
      <c r="J336" s="66" t="s">
        <v>406</v>
      </c>
      <c r="K336" s="66" t="s">
        <v>407</v>
      </c>
      <c r="L336" s="329" t="s">
        <v>169</v>
      </c>
      <c r="M336" s="66" t="s">
        <v>13</v>
      </c>
      <c r="N336" s="255">
        <v>42226</v>
      </c>
      <c r="O336" s="255">
        <v>42263</v>
      </c>
      <c r="P336" s="287">
        <v>42628</v>
      </c>
      <c r="Q336" s="290">
        <v>20000</v>
      </c>
      <c r="R336" s="68">
        <v>0.75</v>
      </c>
      <c r="S336" s="67" t="s">
        <v>285</v>
      </c>
      <c r="T336" s="67">
        <v>15000</v>
      </c>
    </row>
    <row r="337" spans="2:20" s="1" customFormat="1" ht="90" customHeight="1" x14ac:dyDescent="0.25">
      <c r="B337" s="384"/>
      <c r="C337" s="346"/>
      <c r="D337" s="358"/>
      <c r="E337" s="373"/>
      <c r="F337" s="65" t="s">
        <v>1884</v>
      </c>
      <c r="G337" s="329" t="s">
        <v>2635</v>
      </c>
      <c r="H337" s="329" t="s">
        <v>219</v>
      </c>
      <c r="I337" s="73" t="s">
        <v>218</v>
      </c>
      <c r="J337" s="66" t="s">
        <v>406</v>
      </c>
      <c r="K337" s="66" t="s">
        <v>407</v>
      </c>
      <c r="L337" s="329" t="s">
        <v>219</v>
      </c>
      <c r="M337" s="66" t="s">
        <v>13</v>
      </c>
      <c r="N337" s="255">
        <v>42226</v>
      </c>
      <c r="O337" s="255">
        <v>42270</v>
      </c>
      <c r="P337" s="287">
        <v>42635</v>
      </c>
      <c r="Q337" s="290">
        <v>19900</v>
      </c>
      <c r="R337" s="68">
        <v>0.75</v>
      </c>
      <c r="S337" s="67" t="s">
        <v>285</v>
      </c>
      <c r="T337" s="67">
        <v>14925</v>
      </c>
    </row>
    <row r="338" spans="2:20" s="1" customFormat="1" ht="90" customHeight="1" x14ac:dyDescent="0.25">
      <c r="B338" s="384"/>
      <c r="C338" s="346"/>
      <c r="D338" s="358"/>
      <c r="E338" s="373"/>
      <c r="F338" s="65" t="s">
        <v>1884</v>
      </c>
      <c r="G338" s="329" t="s">
        <v>2471</v>
      </c>
      <c r="H338" s="329" t="s">
        <v>226</v>
      </c>
      <c r="I338" s="73" t="s">
        <v>225</v>
      </c>
      <c r="J338" s="66" t="s">
        <v>406</v>
      </c>
      <c r="K338" s="66" t="s">
        <v>407</v>
      </c>
      <c r="L338" s="329" t="s">
        <v>226</v>
      </c>
      <c r="M338" s="66" t="s">
        <v>1</v>
      </c>
      <c r="N338" s="255">
        <v>42226</v>
      </c>
      <c r="O338" s="255">
        <v>42238</v>
      </c>
      <c r="P338" s="287">
        <v>42603</v>
      </c>
      <c r="Q338" s="290">
        <v>20000</v>
      </c>
      <c r="R338" s="68">
        <v>0.75</v>
      </c>
      <c r="S338" s="67" t="s">
        <v>285</v>
      </c>
      <c r="T338" s="67">
        <v>15000</v>
      </c>
    </row>
    <row r="339" spans="2:20" s="1" customFormat="1" ht="90" customHeight="1" x14ac:dyDescent="0.25">
      <c r="B339" s="384"/>
      <c r="C339" s="346"/>
      <c r="D339" s="358"/>
      <c r="E339" s="373"/>
      <c r="F339" s="65" t="s">
        <v>1884</v>
      </c>
      <c r="G339" s="329" t="s">
        <v>2636</v>
      </c>
      <c r="H339" s="329" t="s">
        <v>174</v>
      </c>
      <c r="I339" s="73" t="s">
        <v>173</v>
      </c>
      <c r="J339" s="66" t="s">
        <v>406</v>
      </c>
      <c r="K339" s="66" t="s">
        <v>407</v>
      </c>
      <c r="L339" s="329" t="s">
        <v>174</v>
      </c>
      <c r="M339" s="66" t="s">
        <v>1</v>
      </c>
      <c r="N339" s="255">
        <v>42226</v>
      </c>
      <c r="O339" s="255">
        <v>42255</v>
      </c>
      <c r="P339" s="287">
        <v>42620</v>
      </c>
      <c r="Q339" s="290">
        <v>20000</v>
      </c>
      <c r="R339" s="68">
        <v>0.75</v>
      </c>
      <c r="S339" s="67" t="s">
        <v>285</v>
      </c>
      <c r="T339" s="67">
        <v>15000</v>
      </c>
    </row>
    <row r="340" spans="2:20" s="1" customFormat="1" ht="90" customHeight="1" x14ac:dyDescent="0.25">
      <c r="B340" s="384"/>
      <c r="C340" s="346"/>
      <c r="D340" s="358"/>
      <c r="E340" s="373"/>
      <c r="F340" s="65" t="s">
        <v>1884</v>
      </c>
      <c r="G340" s="329" t="s">
        <v>2637</v>
      </c>
      <c r="H340" s="329" t="s">
        <v>194</v>
      </c>
      <c r="I340" s="73" t="s">
        <v>193</v>
      </c>
      <c r="J340" s="66" t="s">
        <v>406</v>
      </c>
      <c r="K340" s="66" t="s">
        <v>407</v>
      </c>
      <c r="L340" s="329" t="s">
        <v>194</v>
      </c>
      <c r="M340" s="66" t="s">
        <v>13</v>
      </c>
      <c r="N340" s="255">
        <v>42226</v>
      </c>
      <c r="O340" s="255">
        <v>42236</v>
      </c>
      <c r="P340" s="287">
        <v>42601</v>
      </c>
      <c r="Q340" s="290">
        <v>18345</v>
      </c>
      <c r="R340" s="68">
        <v>0.75</v>
      </c>
      <c r="S340" s="67" t="s">
        <v>285</v>
      </c>
      <c r="T340" s="67">
        <v>13758.75</v>
      </c>
    </row>
    <row r="341" spans="2:20" s="1" customFormat="1" ht="90" customHeight="1" x14ac:dyDescent="0.25">
      <c r="B341" s="384"/>
      <c r="C341" s="346"/>
      <c r="D341" s="358"/>
      <c r="E341" s="373"/>
      <c r="F341" s="65" t="s">
        <v>1884</v>
      </c>
      <c r="G341" s="329" t="s">
        <v>2638</v>
      </c>
      <c r="H341" s="329" t="s">
        <v>82</v>
      </c>
      <c r="I341" s="73" t="s">
        <v>203</v>
      </c>
      <c r="J341" s="66" t="s">
        <v>406</v>
      </c>
      <c r="K341" s="66" t="s">
        <v>407</v>
      </c>
      <c r="L341" s="329" t="s">
        <v>272</v>
      </c>
      <c r="M341" s="66" t="s">
        <v>21</v>
      </c>
      <c r="N341" s="255">
        <v>42226</v>
      </c>
      <c r="O341" s="255">
        <v>42241</v>
      </c>
      <c r="P341" s="287">
        <v>42606</v>
      </c>
      <c r="Q341" s="290">
        <v>20000</v>
      </c>
      <c r="R341" s="68">
        <v>0.75</v>
      </c>
      <c r="S341" s="67" t="s">
        <v>285</v>
      </c>
      <c r="T341" s="67">
        <v>15000</v>
      </c>
    </row>
    <row r="342" spans="2:20" s="1" customFormat="1" ht="90" customHeight="1" x14ac:dyDescent="0.25">
      <c r="B342" s="384"/>
      <c r="C342" s="346"/>
      <c r="D342" s="358"/>
      <c r="E342" s="373"/>
      <c r="F342" s="65" t="s">
        <v>1884</v>
      </c>
      <c r="G342" s="329" t="s">
        <v>2472</v>
      </c>
      <c r="H342" s="329" t="s">
        <v>273</v>
      </c>
      <c r="I342" s="73" t="s">
        <v>274</v>
      </c>
      <c r="J342" s="66" t="s">
        <v>406</v>
      </c>
      <c r="K342" s="66" t="s">
        <v>407</v>
      </c>
      <c r="L342" s="329" t="s">
        <v>273</v>
      </c>
      <c r="M342" s="66" t="s">
        <v>1</v>
      </c>
      <c r="N342" s="255">
        <v>42349</v>
      </c>
      <c r="O342" s="255">
        <v>42376</v>
      </c>
      <c r="P342" s="287">
        <v>42741</v>
      </c>
      <c r="Q342" s="290">
        <v>9500</v>
      </c>
      <c r="R342" s="68">
        <v>0.75</v>
      </c>
      <c r="S342" s="67" t="s">
        <v>285</v>
      </c>
      <c r="T342" s="67">
        <v>7125</v>
      </c>
    </row>
    <row r="343" spans="2:20" s="1" customFormat="1" ht="90" customHeight="1" x14ac:dyDescent="0.25">
      <c r="B343" s="384"/>
      <c r="C343" s="346"/>
      <c r="D343" s="358"/>
      <c r="E343" s="373"/>
      <c r="F343" s="65" t="s">
        <v>1884</v>
      </c>
      <c r="G343" s="329" t="s">
        <v>2639</v>
      </c>
      <c r="H343" s="329" t="s">
        <v>139</v>
      </c>
      <c r="I343" s="73" t="s">
        <v>224</v>
      </c>
      <c r="J343" s="66" t="s">
        <v>406</v>
      </c>
      <c r="K343" s="66" t="s">
        <v>407</v>
      </c>
      <c r="L343" s="329" t="s">
        <v>139</v>
      </c>
      <c r="M343" s="66" t="s">
        <v>25</v>
      </c>
      <c r="N343" s="255">
        <v>42305</v>
      </c>
      <c r="O343" s="255">
        <v>42340</v>
      </c>
      <c r="P343" s="287">
        <v>42705</v>
      </c>
      <c r="Q343" s="290">
        <v>20000</v>
      </c>
      <c r="R343" s="68">
        <v>0.75</v>
      </c>
      <c r="S343" s="67" t="s">
        <v>285</v>
      </c>
      <c r="T343" s="67">
        <v>15000</v>
      </c>
    </row>
    <row r="344" spans="2:20" s="1" customFormat="1" ht="90" customHeight="1" x14ac:dyDescent="0.25">
      <c r="B344" s="384"/>
      <c r="C344" s="346"/>
      <c r="D344" s="358"/>
      <c r="E344" s="373"/>
      <c r="F344" s="65" t="s">
        <v>1884</v>
      </c>
      <c r="G344" s="329" t="s">
        <v>2640</v>
      </c>
      <c r="H344" s="329" t="s">
        <v>221</v>
      </c>
      <c r="I344" s="73" t="s">
        <v>220</v>
      </c>
      <c r="J344" s="66" t="s">
        <v>406</v>
      </c>
      <c r="K344" s="66" t="s">
        <v>407</v>
      </c>
      <c r="L344" s="329" t="s">
        <v>221</v>
      </c>
      <c r="M344" s="66" t="s">
        <v>33</v>
      </c>
      <c r="N344" s="255">
        <v>42305</v>
      </c>
      <c r="O344" s="255">
        <v>42313</v>
      </c>
      <c r="P344" s="287">
        <v>42678</v>
      </c>
      <c r="Q344" s="290">
        <v>19450</v>
      </c>
      <c r="R344" s="68">
        <v>0.75</v>
      </c>
      <c r="S344" s="67" t="s">
        <v>285</v>
      </c>
      <c r="T344" s="67">
        <v>14587.5</v>
      </c>
    </row>
    <row r="345" spans="2:20" s="1" customFormat="1" ht="90" customHeight="1" x14ac:dyDescent="0.25">
      <c r="B345" s="384"/>
      <c r="C345" s="346"/>
      <c r="D345" s="358"/>
      <c r="E345" s="373"/>
      <c r="F345" s="65" t="s">
        <v>1884</v>
      </c>
      <c r="G345" s="329" t="s">
        <v>1369</v>
      </c>
      <c r="H345" s="329" t="s">
        <v>190</v>
      </c>
      <c r="I345" s="73" t="s">
        <v>189</v>
      </c>
      <c r="J345" s="66" t="s">
        <v>406</v>
      </c>
      <c r="K345" s="66" t="s">
        <v>407</v>
      </c>
      <c r="L345" s="329" t="s">
        <v>190</v>
      </c>
      <c r="M345" s="66" t="s">
        <v>1</v>
      </c>
      <c r="N345" s="255">
        <v>42305</v>
      </c>
      <c r="O345" s="255">
        <v>42782</v>
      </c>
      <c r="P345" s="287">
        <v>43146</v>
      </c>
      <c r="Q345" s="290">
        <v>10000</v>
      </c>
      <c r="R345" s="68">
        <v>0.75</v>
      </c>
      <c r="S345" s="67" t="s">
        <v>285</v>
      </c>
      <c r="T345" s="67">
        <v>7500</v>
      </c>
    </row>
    <row r="346" spans="2:20" s="1" customFormat="1" ht="90" customHeight="1" x14ac:dyDescent="0.25">
      <c r="B346" s="384"/>
      <c r="C346" s="346"/>
      <c r="D346" s="358"/>
      <c r="E346" s="373"/>
      <c r="F346" s="65" t="s">
        <v>1884</v>
      </c>
      <c r="G346" s="329" t="s">
        <v>2641</v>
      </c>
      <c r="H346" s="329" t="s">
        <v>223</v>
      </c>
      <c r="I346" s="73" t="s">
        <v>222</v>
      </c>
      <c r="J346" s="66" t="s">
        <v>406</v>
      </c>
      <c r="K346" s="66" t="s">
        <v>407</v>
      </c>
      <c r="L346" s="329" t="s">
        <v>223</v>
      </c>
      <c r="M346" s="66" t="s">
        <v>30</v>
      </c>
      <c r="N346" s="255">
        <v>42305</v>
      </c>
      <c r="O346" s="255">
        <v>42348</v>
      </c>
      <c r="P346" s="287">
        <v>42713</v>
      </c>
      <c r="Q346" s="290">
        <v>19500</v>
      </c>
      <c r="R346" s="68">
        <v>0.75</v>
      </c>
      <c r="S346" s="67" t="s">
        <v>285</v>
      </c>
      <c r="T346" s="67">
        <v>14625</v>
      </c>
    </row>
    <row r="347" spans="2:20" s="1" customFormat="1" ht="90" customHeight="1" x14ac:dyDescent="0.25">
      <c r="B347" s="384"/>
      <c r="C347" s="346"/>
      <c r="D347" s="358"/>
      <c r="E347" s="373"/>
      <c r="F347" s="65" t="s">
        <v>1884</v>
      </c>
      <c r="G347" s="329" t="s">
        <v>2604</v>
      </c>
      <c r="H347" s="329" t="s">
        <v>77</v>
      </c>
      <c r="I347" s="73" t="s">
        <v>183</v>
      </c>
      <c r="J347" s="66" t="s">
        <v>406</v>
      </c>
      <c r="K347" s="66" t="s">
        <v>407</v>
      </c>
      <c r="L347" s="329" t="s">
        <v>77</v>
      </c>
      <c r="M347" s="66" t="s">
        <v>13</v>
      </c>
      <c r="N347" s="255">
        <v>42305</v>
      </c>
      <c r="O347" s="255">
        <v>42325</v>
      </c>
      <c r="P347" s="287">
        <v>42690</v>
      </c>
      <c r="Q347" s="290">
        <v>20000</v>
      </c>
      <c r="R347" s="68">
        <v>0.75</v>
      </c>
      <c r="S347" s="67" t="s">
        <v>285</v>
      </c>
      <c r="T347" s="67">
        <v>15000</v>
      </c>
    </row>
    <row r="348" spans="2:20" s="1" customFormat="1" ht="90" customHeight="1" x14ac:dyDescent="0.25">
      <c r="B348" s="384"/>
      <c r="C348" s="346"/>
      <c r="D348" s="358"/>
      <c r="E348" s="373"/>
      <c r="F348" s="65" t="s">
        <v>1884</v>
      </c>
      <c r="G348" s="329" t="s">
        <v>2473</v>
      </c>
      <c r="H348" s="329" t="s">
        <v>172</v>
      </c>
      <c r="I348" s="73" t="s">
        <v>171</v>
      </c>
      <c r="J348" s="66" t="s">
        <v>406</v>
      </c>
      <c r="K348" s="66" t="s">
        <v>407</v>
      </c>
      <c r="L348" s="329" t="s">
        <v>172</v>
      </c>
      <c r="M348" s="66" t="s">
        <v>25</v>
      </c>
      <c r="N348" s="255">
        <v>42305</v>
      </c>
      <c r="O348" s="255">
        <v>42314</v>
      </c>
      <c r="P348" s="287">
        <v>42682</v>
      </c>
      <c r="Q348" s="290">
        <v>20000</v>
      </c>
      <c r="R348" s="68">
        <v>0.75</v>
      </c>
      <c r="S348" s="67" t="s">
        <v>285</v>
      </c>
      <c r="T348" s="67">
        <v>15000</v>
      </c>
    </row>
    <row r="349" spans="2:20" s="1" customFormat="1" ht="90" customHeight="1" x14ac:dyDescent="0.25">
      <c r="B349" s="384"/>
      <c r="C349" s="346"/>
      <c r="D349" s="358"/>
      <c r="E349" s="373"/>
      <c r="F349" s="65" t="s">
        <v>1885</v>
      </c>
      <c r="G349" s="329" t="s">
        <v>2474</v>
      </c>
      <c r="H349" s="329" t="s">
        <v>295</v>
      </c>
      <c r="I349" s="73" t="s">
        <v>296</v>
      </c>
      <c r="J349" s="66" t="s">
        <v>406</v>
      </c>
      <c r="K349" s="66" t="s">
        <v>407</v>
      </c>
      <c r="L349" s="329" t="s">
        <v>295</v>
      </c>
      <c r="M349" s="66" t="s">
        <v>1</v>
      </c>
      <c r="N349" s="255">
        <v>42410</v>
      </c>
      <c r="O349" s="255">
        <v>42229</v>
      </c>
      <c r="P349" s="287">
        <v>42959</v>
      </c>
      <c r="Q349" s="290">
        <v>317953.40000000002</v>
      </c>
      <c r="R349" s="68">
        <v>0.44999999999999996</v>
      </c>
      <c r="S349" s="67" t="s">
        <v>285</v>
      </c>
      <c r="T349" s="67">
        <v>143079.03</v>
      </c>
    </row>
    <row r="350" spans="2:20" s="1" customFormat="1" ht="90" customHeight="1" x14ac:dyDescent="0.25">
      <c r="B350" s="384"/>
      <c r="C350" s="346"/>
      <c r="D350" s="358"/>
      <c r="E350" s="373"/>
      <c r="F350" s="65" t="s">
        <v>1885</v>
      </c>
      <c r="G350" s="329" t="s">
        <v>1323</v>
      </c>
      <c r="H350" s="329" t="s">
        <v>297</v>
      </c>
      <c r="I350" s="73" t="s">
        <v>298</v>
      </c>
      <c r="J350" s="66" t="s">
        <v>406</v>
      </c>
      <c r="K350" s="66" t="s">
        <v>407</v>
      </c>
      <c r="L350" s="329" t="s">
        <v>297</v>
      </c>
      <c r="M350" s="66" t="s">
        <v>25</v>
      </c>
      <c r="N350" s="255">
        <v>42426</v>
      </c>
      <c r="O350" s="255">
        <v>42370</v>
      </c>
      <c r="P350" s="287">
        <v>43100</v>
      </c>
      <c r="Q350" s="290">
        <v>180351.59</v>
      </c>
      <c r="R350" s="68">
        <v>0.37514623519537588</v>
      </c>
      <c r="S350" s="67" t="s">
        <v>285</v>
      </c>
      <c r="T350" s="67">
        <v>81158.22</v>
      </c>
    </row>
    <row r="351" spans="2:20" s="1" customFormat="1" ht="90" customHeight="1" x14ac:dyDescent="0.25">
      <c r="B351" s="384"/>
      <c r="C351" s="346"/>
      <c r="D351" s="358"/>
      <c r="E351" s="373"/>
      <c r="F351" s="65" t="s">
        <v>1884</v>
      </c>
      <c r="G351" s="329" t="s">
        <v>2475</v>
      </c>
      <c r="H351" s="329" t="s">
        <v>158</v>
      </c>
      <c r="I351" s="73" t="s">
        <v>157</v>
      </c>
      <c r="J351" s="66" t="s">
        <v>406</v>
      </c>
      <c r="K351" s="66" t="s">
        <v>407</v>
      </c>
      <c r="L351" s="329" t="s">
        <v>158</v>
      </c>
      <c r="M351" s="66" t="s">
        <v>25</v>
      </c>
      <c r="N351" s="255">
        <v>42305</v>
      </c>
      <c r="O351" s="255">
        <v>42315</v>
      </c>
      <c r="P351" s="287">
        <v>42680</v>
      </c>
      <c r="Q351" s="290">
        <v>20000</v>
      </c>
      <c r="R351" s="68">
        <v>0.75</v>
      </c>
      <c r="S351" s="67" t="s">
        <v>285</v>
      </c>
      <c r="T351" s="67">
        <v>15000</v>
      </c>
    </row>
    <row r="352" spans="2:20" s="1" customFormat="1" ht="85.5" customHeight="1" x14ac:dyDescent="0.25">
      <c r="B352" s="384"/>
      <c r="C352" s="346"/>
      <c r="D352" s="358"/>
      <c r="E352" s="373"/>
      <c r="F352" s="65" t="s">
        <v>1884</v>
      </c>
      <c r="G352" s="329" t="s">
        <v>2642</v>
      </c>
      <c r="H352" s="329" t="s">
        <v>156</v>
      </c>
      <c r="I352" s="73" t="s">
        <v>155</v>
      </c>
      <c r="J352" s="66" t="s">
        <v>406</v>
      </c>
      <c r="K352" s="66" t="s">
        <v>407</v>
      </c>
      <c r="L352" s="329" t="s">
        <v>156</v>
      </c>
      <c r="M352" s="66" t="s">
        <v>25</v>
      </c>
      <c r="N352" s="255">
        <v>42305</v>
      </c>
      <c r="O352" s="255">
        <v>42342</v>
      </c>
      <c r="P352" s="287">
        <v>42707</v>
      </c>
      <c r="Q352" s="290">
        <v>20000</v>
      </c>
      <c r="R352" s="68">
        <v>0.75</v>
      </c>
      <c r="S352" s="67" t="s">
        <v>285</v>
      </c>
      <c r="T352" s="67">
        <v>15000</v>
      </c>
    </row>
    <row r="353" spans="2:20" s="1" customFormat="1" ht="70.5" customHeight="1" x14ac:dyDescent="0.25">
      <c r="B353" s="384"/>
      <c r="C353" s="346"/>
      <c r="D353" s="358"/>
      <c r="E353" s="373"/>
      <c r="F353" s="65" t="s">
        <v>1884</v>
      </c>
      <c r="G353" s="329" t="s">
        <v>2643</v>
      </c>
      <c r="H353" s="329" t="s">
        <v>154</v>
      </c>
      <c r="I353" s="73" t="s">
        <v>153</v>
      </c>
      <c r="J353" s="66" t="s">
        <v>406</v>
      </c>
      <c r="K353" s="66" t="s">
        <v>407</v>
      </c>
      <c r="L353" s="329" t="s">
        <v>154</v>
      </c>
      <c r="M353" s="66" t="s">
        <v>7</v>
      </c>
      <c r="N353" s="255">
        <v>42305</v>
      </c>
      <c r="O353" s="255">
        <v>42312</v>
      </c>
      <c r="P353" s="287">
        <v>42677</v>
      </c>
      <c r="Q353" s="290">
        <v>19459</v>
      </c>
      <c r="R353" s="68">
        <v>0.75</v>
      </c>
      <c r="S353" s="67" t="s">
        <v>285</v>
      </c>
      <c r="T353" s="67">
        <v>14594.25</v>
      </c>
    </row>
    <row r="354" spans="2:20" s="1" customFormat="1" ht="63.75" customHeight="1" x14ac:dyDescent="0.25">
      <c r="B354" s="384"/>
      <c r="C354" s="346"/>
      <c r="D354" s="358"/>
      <c r="E354" s="373"/>
      <c r="F354" s="65" t="s">
        <v>1884</v>
      </c>
      <c r="G354" s="329" t="s">
        <v>2476</v>
      </c>
      <c r="H354" s="329" t="s">
        <v>139</v>
      </c>
      <c r="I354" s="73" t="s">
        <v>152</v>
      </c>
      <c r="J354" s="66" t="s">
        <v>406</v>
      </c>
      <c r="K354" s="66" t="s">
        <v>407</v>
      </c>
      <c r="L354" s="329" t="s">
        <v>139</v>
      </c>
      <c r="M354" s="66" t="s">
        <v>1</v>
      </c>
      <c r="N354" s="255">
        <v>42305</v>
      </c>
      <c r="O354" s="255">
        <v>42303</v>
      </c>
      <c r="P354" s="287">
        <v>42682</v>
      </c>
      <c r="Q354" s="290">
        <v>20000</v>
      </c>
      <c r="R354" s="68">
        <v>0.75</v>
      </c>
      <c r="S354" s="67" t="s">
        <v>285</v>
      </c>
      <c r="T354" s="67">
        <v>15000</v>
      </c>
    </row>
    <row r="355" spans="2:20" s="1" customFormat="1" ht="68.25" customHeight="1" x14ac:dyDescent="0.25">
      <c r="B355" s="384"/>
      <c r="C355" s="346"/>
      <c r="D355" s="358"/>
      <c r="E355" s="373"/>
      <c r="F355" s="65" t="s">
        <v>1884</v>
      </c>
      <c r="G355" s="329" t="s">
        <v>2644</v>
      </c>
      <c r="H355" s="329" t="s">
        <v>139</v>
      </c>
      <c r="I355" s="73" t="s">
        <v>151</v>
      </c>
      <c r="J355" s="66" t="s">
        <v>406</v>
      </c>
      <c r="K355" s="66" t="s">
        <v>407</v>
      </c>
      <c r="L355" s="329" t="s">
        <v>139</v>
      </c>
      <c r="M355" s="66" t="s">
        <v>13</v>
      </c>
      <c r="N355" s="255">
        <v>42305</v>
      </c>
      <c r="O355" s="255">
        <v>42303</v>
      </c>
      <c r="P355" s="287">
        <v>42671</v>
      </c>
      <c r="Q355" s="290">
        <v>20000</v>
      </c>
      <c r="R355" s="68">
        <v>0.75</v>
      </c>
      <c r="S355" s="67" t="s">
        <v>285</v>
      </c>
      <c r="T355" s="67">
        <v>15000</v>
      </c>
    </row>
    <row r="356" spans="2:20" s="1" customFormat="1" ht="70.5" customHeight="1" x14ac:dyDescent="0.25">
      <c r="B356" s="384"/>
      <c r="C356" s="346"/>
      <c r="D356" s="358"/>
      <c r="E356" s="373"/>
      <c r="F356" s="65" t="s">
        <v>1884</v>
      </c>
      <c r="G356" s="329" t="s">
        <v>2645</v>
      </c>
      <c r="H356" s="329" t="s">
        <v>139</v>
      </c>
      <c r="I356" s="73" t="s">
        <v>150</v>
      </c>
      <c r="J356" s="66" t="s">
        <v>406</v>
      </c>
      <c r="K356" s="66" t="s">
        <v>407</v>
      </c>
      <c r="L356" s="329" t="s">
        <v>139</v>
      </c>
      <c r="M356" s="66" t="s">
        <v>25</v>
      </c>
      <c r="N356" s="255">
        <v>42305</v>
      </c>
      <c r="O356" s="255">
        <v>42335</v>
      </c>
      <c r="P356" s="287">
        <v>42700</v>
      </c>
      <c r="Q356" s="290">
        <v>20000</v>
      </c>
      <c r="R356" s="68">
        <v>0.75</v>
      </c>
      <c r="S356" s="67" t="s">
        <v>285</v>
      </c>
      <c r="T356" s="67">
        <v>15000</v>
      </c>
    </row>
    <row r="357" spans="2:20" ht="65.25" customHeight="1" x14ac:dyDescent="0.25">
      <c r="B357" s="384"/>
      <c r="C357" s="346"/>
      <c r="D357" s="358"/>
      <c r="E357" s="373"/>
      <c r="F357" s="65" t="s">
        <v>1884</v>
      </c>
      <c r="G357" s="329" t="s">
        <v>2646</v>
      </c>
      <c r="H357" s="329" t="s">
        <v>149</v>
      </c>
      <c r="I357" s="73" t="s">
        <v>148</v>
      </c>
      <c r="J357" s="66" t="s">
        <v>406</v>
      </c>
      <c r="K357" s="66" t="s">
        <v>407</v>
      </c>
      <c r="L357" s="329" t="s">
        <v>149</v>
      </c>
      <c r="M357" s="66" t="s">
        <v>30</v>
      </c>
      <c r="N357" s="255">
        <v>42305</v>
      </c>
      <c r="O357" s="255">
        <v>42334</v>
      </c>
      <c r="P357" s="287">
        <v>42699</v>
      </c>
      <c r="Q357" s="290">
        <v>20000</v>
      </c>
      <c r="R357" s="68">
        <v>0.75</v>
      </c>
      <c r="S357" s="67" t="s">
        <v>285</v>
      </c>
      <c r="T357" s="67">
        <v>15000</v>
      </c>
    </row>
    <row r="358" spans="2:20" ht="44.25" customHeight="1" x14ac:dyDescent="0.25">
      <c r="B358" s="384"/>
      <c r="C358" s="346"/>
      <c r="D358" s="358"/>
      <c r="E358" s="373"/>
      <c r="F358" s="65" t="s">
        <v>1884</v>
      </c>
      <c r="G358" s="329" t="s">
        <v>2647</v>
      </c>
      <c r="H358" s="329" t="s">
        <v>147</v>
      </c>
      <c r="I358" s="73" t="s">
        <v>146</v>
      </c>
      <c r="J358" s="66" t="s">
        <v>406</v>
      </c>
      <c r="K358" s="66" t="s">
        <v>407</v>
      </c>
      <c r="L358" s="329" t="s">
        <v>147</v>
      </c>
      <c r="M358" s="66" t="s">
        <v>25</v>
      </c>
      <c r="N358" s="255">
        <v>42305</v>
      </c>
      <c r="O358" s="255">
        <v>42325</v>
      </c>
      <c r="P358" s="287">
        <v>42690</v>
      </c>
      <c r="Q358" s="290">
        <v>20000</v>
      </c>
      <c r="R358" s="68">
        <v>0.75</v>
      </c>
      <c r="S358" s="67" t="s">
        <v>285</v>
      </c>
      <c r="T358" s="67">
        <v>15000</v>
      </c>
    </row>
    <row r="359" spans="2:20" ht="51.75" customHeight="1" x14ac:dyDescent="0.25">
      <c r="B359" s="384"/>
      <c r="C359" s="346"/>
      <c r="D359" s="358"/>
      <c r="E359" s="373"/>
      <c r="F359" s="65" t="s">
        <v>1884</v>
      </c>
      <c r="G359" s="329" t="s">
        <v>2477</v>
      </c>
      <c r="H359" s="329" t="s">
        <v>145</v>
      </c>
      <c r="I359" s="73" t="s">
        <v>144</v>
      </c>
      <c r="J359" s="66" t="s">
        <v>406</v>
      </c>
      <c r="K359" s="66" t="s">
        <v>407</v>
      </c>
      <c r="L359" s="329" t="s">
        <v>145</v>
      </c>
      <c r="M359" s="66" t="s">
        <v>1</v>
      </c>
      <c r="N359" s="255">
        <v>42305</v>
      </c>
      <c r="O359" s="255">
        <v>42322</v>
      </c>
      <c r="P359" s="287">
        <v>42687</v>
      </c>
      <c r="Q359" s="290">
        <v>20000</v>
      </c>
      <c r="R359" s="68">
        <v>0.75</v>
      </c>
      <c r="S359" s="67" t="s">
        <v>285</v>
      </c>
      <c r="T359" s="67">
        <v>15000</v>
      </c>
    </row>
    <row r="360" spans="2:20" ht="51" customHeight="1" x14ac:dyDescent="0.25">
      <c r="B360" s="384"/>
      <c r="C360" s="346"/>
      <c r="D360" s="358"/>
      <c r="E360" s="373"/>
      <c r="F360" s="65" t="s">
        <v>1884</v>
      </c>
      <c r="G360" s="329" t="s">
        <v>2478</v>
      </c>
      <c r="H360" s="329" t="s">
        <v>143</v>
      </c>
      <c r="I360" s="73" t="s">
        <v>142</v>
      </c>
      <c r="J360" s="66" t="s">
        <v>406</v>
      </c>
      <c r="K360" s="66" t="s">
        <v>407</v>
      </c>
      <c r="L360" s="329" t="s">
        <v>143</v>
      </c>
      <c r="M360" s="66" t="s">
        <v>13</v>
      </c>
      <c r="N360" s="255">
        <v>42305</v>
      </c>
      <c r="O360" s="255">
        <v>42335</v>
      </c>
      <c r="P360" s="287">
        <v>42755</v>
      </c>
      <c r="Q360" s="290">
        <v>18000</v>
      </c>
      <c r="R360" s="68">
        <v>0.75</v>
      </c>
      <c r="S360" s="67" t="s">
        <v>285</v>
      </c>
      <c r="T360" s="67">
        <v>13500</v>
      </c>
    </row>
    <row r="361" spans="2:20" ht="75.75" customHeight="1" x14ac:dyDescent="0.25">
      <c r="B361" s="384"/>
      <c r="C361" s="346"/>
      <c r="D361" s="358"/>
      <c r="E361" s="373"/>
      <c r="F361" s="65" t="s">
        <v>1884</v>
      </c>
      <c r="G361" s="329" t="s">
        <v>2479</v>
      </c>
      <c r="H361" s="329" t="s">
        <v>141</v>
      </c>
      <c r="I361" s="73" t="s">
        <v>140</v>
      </c>
      <c r="J361" s="66" t="s">
        <v>406</v>
      </c>
      <c r="K361" s="66" t="s">
        <v>407</v>
      </c>
      <c r="L361" s="329" t="s">
        <v>141</v>
      </c>
      <c r="M361" s="66" t="s">
        <v>15</v>
      </c>
      <c r="N361" s="255">
        <v>42305</v>
      </c>
      <c r="O361" s="255">
        <v>42346</v>
      </c>
      <c r="P361" s="287">
        <v>42711</v>
      </c>
      <c r="Q361" s="290">
        <v>20000</v>
      </c>
      <c r="R361" s="68">
        <v>0.75</v>
      </c>
      <c r="S361" s="67" t="s">
        <v>285</v>
      </c>
      <c r="T361" s="67">
        <v>15000</v>
      </c>
    </row>
    <row r="362" spans="2:20" ht="39" customHeight="1" x14ac:dyDescent="0.25">
      <c r="B362" s="384"/>
      <c r="C362" s="346"/>
      <c r="D362" s="358"/>
      <c r="E362" s="373"/>
      <c r="F362" s="65" t="s">
        <v>1884</v>
      </c>
      <c r="G362" s="329" t="s">
        <v>1332</v>
      </c>
      <c r="H362" s="329" t="s">
        <v>139</v>
      </c>
      <c r="I362" s="73" t="s">
        <v>138</v>
      </c>
      <c r="J362" s="66" t="s">
        <v>406</v>
      </c>
      <c r="K362" s="66" t="s">
        <v>407</v>
      </c>
      <c r="L362" s="329" t="s">
        <v>139</v>
      </c>
      <c r="M362" s="66" t="s">
        <v>25</v>
      </c>
      <c r="N362" s="255">
        <v>42305</v>
      </c>
      <c r="O362" s="255">
        <v>42303</v>
      </c>
      <c r="P362" s="287">
        <v>42682</v>
      </c>
      <c r="Q362" s="290">
        <v>20000</v>
      </c>
      <c r="R362" s="68">
        <v>0.75</v>
      </c>
      <c r="S362" s="67" t="s">
        <v>285</v>
      </c>
      <c r="T362" s="67">
        <v>15000</v>
      </c>
    </row>
    <row r="363" spans="2:20" ht="42" customHeight="1" x14ac:dyDescent="0.25">
      <c r="B363" s="384"/>
      <c r="C363" s="346"/>
      <c r="D363" s="358"/>
      <c r="E363" s="373"/>
      <c r="F363" s="65" t="s">
        <v>1884</v>
      </c>
      <c r="G363" s="329" t="s">
        <v>2648</v>
      </c>
      <c r="H363" s="329" t="s">
        <v>137</v>
      </c>
      <c r="I363" s="73" t="s">
        <v>136</v>
      </c>
      <c r="J363" s="66" t="s">
        <v>406</v>
      </c>
      <c r="K363" s="66" t="s">
        <v>407</v>
      </c>
      <c r="L363" s="329" t="s">
        <v>137</v>
      </c>
      <c r="M363" s="66" t="s">
        <v>15</v>
      </c>
      <c r="N363" s="255">
        <v>42305</v>
      </c>
      <c r="O363" s="255">
        <v>42340</v>
      </c>
      <c r="P363" s="287">
        <v>42705</v>
      </c>
      <c r="Q363" s="290">
        <v>19975</v>
      </c>
      <c r="R363" s="68">
        <v>0.75</v>
      </c>
      <c r="S363" s="67" t="s">
        <v>285</v>
      </c>
      <c r="T363" s="67">
        <v>14981.25</v>
      </c>
    </row>
    <row r="364" spans="2:20" ht="75" customHeight="1" x14ac:dyDescent="0.25">
      <c r="B364" s="384"/>
      <c r="C364" s="346"/>
      <c r="D364" s="358"/>
      <c r="E364" s="373"/>
      <c r="F364" s="65" t="s">
        <v>1884</v>
      </c>
      <c r="G364" s="329" t="s">
        <v>2480</v>
      </c>
      <c r="H364" s="329" t="s">
        <v>135</v>
      </c>
      <c r="I364" s="73" t="s">
        <v>134</v>
      </c>
      <c r="J364" s="66" t="s">
        <v>406</v>
      </c>
      <c r="K364" s="66" t="s">
        <v>407</v>
      </c>
      <c r="L364" s="329" t="s">
        <v>135</v>
      </c>
      <c r="M364" s="66" t="s">
        <v>25</v>
      </c>
      <c r="N364" s="255">
        <v>42305</v>
      </c>
      <c r="O364" s="255">
        <v>42292</v>
      </c>
      <c r="P364" s="287">
        <v>42685</v>
      </c>
      <c r="Q364" s="290">
        <v>20000</v>
      </c>
      <c r="R364" s="68">
        <v>0.75</v>
      </c>
      <c r="S364" s="67" t="s">
        <v>285</v>
      </c>
      <c r="T364" s="67">
        <v>15000</v>
      </c>
    </row>
    <row r="365" spans="2:20" ht="46.5" customHeight="1" x14ac:dyDescent="0.25">
      <c r="B365" s="384"/>
      <c r="C365" s="346"/>
      <c r="D365" s="358"/>
      <c r="E365" s="373"/>
      <c r="F365" s="65" t="s">
        <v>1884</v>
      </c>
      <c r="G365" s="329" t="s">
        <v>2481</v>
      </c>
      <c r="H365" s="329" t="s">
        <v>133</v>
      </c>
      <c r="I365" s="73" t="s">
        <v>132</v>
      </c>
      <c r="J365" s="66" t="s">
        <v>406</v>
      </c>
      <c r="K365" s="66" t="s">
        <v>407</v>
      </c>
      <c r="L365" s="329" t="s">
        <v>133</v>
      </c>
      <c r="M365" s="66" t="s">
        <v>33</v>
      </c>
      <c r="N365" s="255">
        <v>42305</v>
      </c>
      <c r="O365" s="255">
        <v>42346</v>
      </c>
      <c r="P365" s="287">
        <v>42711</v>
      </c>
      <c r="Q365" s="290">
        <v>19975</v>
      </c>
      <c r="R365" s="68">
        <v>0.75</v>
      </c>
      <c r="S365" s="67" t="s">
        <v>285</v>
      </c>
      <c r="T365" s="67">
        <v>14981.25</v>
      </c>
    </row>
    <row r="366" spans="2:20" ht="57.75" customHeight="1" x14ac:dyDescent="0.25">
      <c r="B366" s="384"/>
      <c r="C366" s="346"/>
      <c r="D366" s="358"/>
      <c r="E366" s="373"/>
      <c r="F366" s="65" t="s">
        <v>1884</v>
      </c>
      <c r="G366" s="329" t="s">
        <v>2649</v>
      </c>
      <c r="H366" s="329" t="s">
        <v>131</v>
      </c>
      <c r="I366" s="73" t="s">
        <v>130</v>
      </c>
      <c r="J366" s="66" t="s">
        <v>406</v>
      </c>
      <c r="K366" s="66" t="s">
        <v>407</v>
      </c>
      <c r="L366" s="329" t="s">
        <v>131</v>
      </c>
      <c r="M366" s="66" t="s">
        <v>13</v>
      </c>
      <c r="N366" s="255">
        <v>42305</v>
      </c>
      <c r="O366" s="255">
        <v>42332</v>
      </c>
      <c r="P366" s="287">
        <v>42697</v>
      </c>
      <c r="Q366" s="290">
        <v>19990</v>
      </c>
      <c r="R366" s="68">
        <v>0.75</v>
      </c>
      <c r="S366" s="67" t="s">
        <v>285</v>
      </c>
      <c r="T366" s="67">
        <v>14992.5</v>
      </c>
    </row>
    <row r="367" spans="2:20" ht="47.25" customHeight="1" x14ac:dyDescent="0.25">
      <c r="B367" s="384"/>
      <c r="C367" s="346"/>
      <c r="D367" s="358"/>
      <c r="E367" s="373"/>
      <c r="F367" s="65" t="s">
        <v>1884</v>
      </c>
      <c r="G367" s="329" t="s">
        <v>2482</v>
      </c>
      <c r="H367" s="329" t="s">
        <v>129</v>
      </c>
      <c r="I367" s="73" t="s">
        <v>128</v>
      </c>
      <c r="J367" s="66" t="s">
        <v>406</v>
      </c>
      <c r="K367" s="66" t="s">
        <v>407</v>
      </c>
      <c r="L367" s="329" t="s">
        <v>129</v>
      </c>
      <c r="M367" s="66" t="s">
        <v>127</v>
      </c>
      <c r="N367" s="255">
        <v>42305</v>
      </c>
      <c r="O367" s="255">
        <v>42348</v>
      </c>
      <c r="P367" s="287">
        <v>42713</v>
      </c>
      <c r="Q367" s="290">
        <v>19990</v>
      </c>
      <c r="R367" s="68">
        <v>0.75</v>
      </c>
      <c r="S367" s="67" t="s">
        <v>285</v>
      </c>
      <c r="T367" s="67">
        <v>14992.5</v>
      </c>
    </row>
    <row r="368" spans="2:20" ht="96.75" customHeight="1" x14ac:dyDescent="0.25">
      <c r="B368" s="384"/>
      <c r="C368" s="346"/>
      <c r="D368" s="358"/>
      <c r="E368" s="373"/>
      <c r="F368" s="65" t="s">
        <v>1884</v>
      </c>
      <c r="G368" s="329" t="s">
        <v>2650</v>
      </c>
      <c r="H368" s="329" t="s">
        <v>126</v>
      </c>
      <c r="I368" s="73" t="s">
        <v>125</v>
      </c>
      <c r="J368" s="66" t="s">
        <v>406</v>
      </c>
      <c r="K368" s="66" t="s">
        <v>407</v>
      </c>
      <c r="L368" s="329" t="s">
        <v>126</v>
      </c>
      <c r="M368" s="66" t="s">
        <v>21</v>
      </c>
      <c r="N368" s="255">
        <v>42305</v>
      </c>
      <c r="O368" s="255">
        <v>42346</v>
      </c>
      <c r="P368" s="287">
        <v>42711</v>
      </c>
      <c r="Q368" s="290">
        <v>19975</v>
      </c>
      <c r="R368" s="68">
        <v>0.75</v>
      </c>
      <c r="S368" s="67" t="s">
        <v>285</v>
      </c>
      <c r="T368" s="67">
        <v>14981.25</v>
      </c>
    </row>
    <row r="369" spans="2:20" ht="47.25" customHeight="1" x14ac:dyDescent="0.25">
      <c r="B369" s="384"/>
      <c r="C369" s="346"/>
      <c r="D369" s="358"/>
      <c r="E369" s="373"/>
      <c r="F369" s="65" t="s">
        <v>1884</v>
      </c>
      <c r="G369" s="329" t="s">
        <v>2483</v>
      </c>
      <c r="H369" s="329" t="s">
        <v>124</v>
      </c>
      <c r="I369" s="73" t="s">
        <v>123</v>
      </c>
      <c r="J369" s="66" t="s">
        <v>406</v>
      </c>
      <c r="K369" s="66" t="s">
        <v>407</v>
      </c>
      <c r="L369" s="329" t="s">
        <v>124</v>
      </c>
      <c r="M369" s="66" t="s">
        <v>25</v>
      </c>
      <c r="N369" s="255">
        <v>42305</v>
      </c>
      <c r="O369" s="255">
        <v>42318</v>
      </c>
      <c r="P369" s="287">
        <v>42683</v>
      </c>
      <c r="Q369" s="290">
        <v>19975</v>
      </c>
      <c r="R369" s="68">
        <v>0.75</v>
      </c>
      <c r="S369" s="67" t="s">
        <v>285</v>
      </c>
      <c r="T369" s="67">
        <v>14981.25</v>
      </c>
    </row>
    <row r="370" spans="2:20" ht="47.25" customHeight="1" x14ac:dyDescent="0.25">
      <c r="B370" s="384"/>
      <c r="C370" s="346"/>
      <c r="D370" s="358"/>
      <c r="E370" s="373"/>
      <c r="F370" s="65" t="s">
        <v>1884</v>
      </c>
      <c r="G370" s="329" t="s">
        <v>2484</v>
      </c>
      <c r="H370" s="329" t="s">
        <v>122</v>
      </c>
      <c r="I370" s="73" t="s">
        <v>121</v>
      </c>
      <c r="J370" s="66" t="s">
        <v>406</v>
      </c>
      <c r="K370" s="66" t="s">
        <v>407</v>
      </c>
      <c r="L370" s="329" t="s">
        <v>122</v>
      </c>
      <c r="M370" s="66" t="s">
        <v>1</v>
      </c>
      <c r="N370" s="255">
        <v>42305</v>
      </c>
      <c r="O370" s="255">
        <v>42335</v>
      </c>
      <c r="P370" s="287">
        <v>42700</v>
      </c>
      <c r="Q370" s="290">
        <v>19680</v>
      </c>
      <c r="R370" s="68">
        <v>0.75</v>
      </c>
      <c r="S370" s="67" t="s">
        <v>285</v>
      </c>
      <c r="T370" s="67">
        <v>14760</v>
      </c>
    </row>
    <row r="371" spans="2:20" ht="62.25" customHeight="1" x14ac:dyDescent="0.25">
      <c r="B371" s="384"/>
      <c r="C371" s="346"/>
      <c r="D371" s="358"/>
      <c r="E371" s="373"/>
      <c r="F371" s="65" t="s">
        <v>1884</v>
      </c>
      <c r="G371" s="329" t="s">
        <v>2485</v>
      </c>
      <c r="H371" s="329" t="s">
        <v>120</v>
      </c>
      <c r="I371" s="73" t="s">
        <v>119</v>
      </c>
      <c r="J371" s="66" t="s">
        <v>406</v>
      </c>
      <c r="K371" s="66" t="s">
        <v>407</v>
      </c>
      <c r="L371" s="329" t="s">
        <v>120</v>
      </c>
      <c r="M371" s="66" t="s">
        <v>21</v>
      </c>
      <c r="N371" s="255">
        <v>42305</v>
      </c>
      <c r="O371" s="255">
        <v>42320</v>
      </c>
      <c r="P371" s="287">
        <v>42716</v>
      </c>
      <c r="Q371" s="290">
        <v>20000</v>
      </c>
      <c r="R371" s="68">
        <v>0.75</v>
      </c>
      <c r="S371" s="67" t="s">
        <v>285</v>
      </c>
      <c r="T371" s="67">
        <v>15000</v>
      </c>
    </row>
    <row r="372" spans="2:20" ht="78" customHeight="1" x14ac:dyDescent="0.25">
      <c r="B372" s="384"/>
      <c r="C372" s="346"/>
      <c r="D372" s="358"/>
      <c r="E372" s="373"/>
      <c r="F372" s="65" t="s">
        <v>1884</v>
      </c>
      <c r="G372" s="329" t="s">
        <v>2486</v>
      </c>
      <c r="H372" s="329" t="s">
        <v>118</v>
      </c>
      <c r="I372" s="73" t="s">
        <v>117</v>
      </c>
      <c r="J372" s="66" t="s">
        <v>406</v>
      </c>
      <c r="K372" s="66" t="s">
        <v>407</v>
      </c>
      <c r="L372" s="329" t="s">
        <v>118</v>
      </c>
      <c r="M372" s="66" t="s">
        <v>25</v>
      </c>
      <c r="N372" s="255">
        <v>42305</v>
      </c>
      <c r="O372" s="255">
        <v>42320</v>
      </c>
      <c r="P372" s="287">
        <v>42685</v>
      </c>
      <c r="Q372" s="290">
        <v>20000</v>
      </c>
      <c r="R372" s="68">
        <v>0.75</v>
      </c>
      <c r="S372" s="67" t="s">
        <v>285</v>
      </c>
      <c r="T372" s="67">
        <v>15000</v>
      </c>
    </row>
    <row r="373" spans="2:20" ht="102" customHeight="1" x14ac:dyDescent="0.25">
      <c r="B373" s="384"/>
      <c r="C373" s="346"/>
      <c r="D373" s="358"/>
      <c r="E373" s="373"/>
      <c r="F373" s="65" t="s">
        <v>1863</v>
      </c>
      <c r="G373" s="329" t="s">
        <v>1310</v>
      </c>
      <c r="H373" s="329" t="s">
        <v>52</v>
      </c>
      <c r="I373" s="73" t="s">
        <v>116</v>
      </c>
      <c r="J373" s="66" t="s">
        <v>406</v>
      </c>
      <c r="K373" s="66" t="s">
        <v>407</v>
      </c>
      <c r="L373" s="329" t="s">
        <v>52</v>
      </c>
      <c r="M373" s="74" t="s">
        <v>50</v>
      </c>
      <c r="N373" s="255">
        <v>42281</v>
      </c>
      <c r="O373" s="255">
        <v>42278</v>
      </c>
      <c r="P373" s="287">
        <v>44196</v>
      </c>
      <c r="Q373" s="290">
        <v>4000000</v>
      </c>
      <c r="R373" s="68">
        <v>0.5</v>
      </c>
      <c r="S373" s="67" t="s">
        <v>285</v>
      </c>
      <c r="T373" s="67">
        <v>2000000</v>
      </c>
    </row>
    <row r="374" spans="2:20" ht="87" customHeight="1" x14ac:dyDescent="0.25">
      <c r="B374" s="384"/>
      <c r="C374" s="346"/>
      <c r="D374" s="358"/>
      <c r="E374" s="373"/>
      <c r="F374" s="65" t="s">
        <v>1886</v>
      </c>
      <c r="G374" s="329" t="s">
        <v>1310</v>
      </c>
      <c r="H374" s="329" t="s">
        <v>115</v>
      </c>
      <c r="I374" s="73" t="s">
        <v>114</v>
      </c>
      <c r="J374" s="66" t="s">
        <v>406</v>
      </c>
      <c r="K374" s="66" t="s">
        <v>407</v>
      </c>
      <c r="L374" s="329" t="s">
        <v>115</v>
      </c>
      <c r="M374" s="74" t="s">
        <v>50</v>
      </c>
      <c r="N374" s="255">
        <v>42281</v>
      </c>
      <c r="O374" s="255">
        <v>42278</v>
      </c>
      <c r="P374" s="287">
        <v>44196</v>
      </c>
      <c r="Q374" s="290">
        <v>1000000</v>
      </c>
      <c r="R374" s="68">
        <v>0.5</v>
      </c>
      <c r="S374" s="67" t="s">
        <v>285</v>
      </c>
      <c r="T374" s="67">
        <v>500000</v>
      </c>
    </row>
    <row r="375" spans="2:20" ht="68.25" customHeight="1" x14ac:dyDescent="0.25">
      <c r="B375" s="384"/>
      <c r="C375" s="346"/>
      <c r="D375" s="358"/>
      <c r="E375" s="373"/>
      <c r="F375" s="65" t="s">
        <v>1884</v>
      </c>
      <c r="G375" s="329" t="s">
        <v>2651</v>
      </c>
      <c r="H375" s="329" t="s">
        <v>275</v>
      </c>
      <c r="I375" s="73" t="s">
        <v>276</v>
      </c>
      <c r="J375" s="66" t="s">
        <v>406</v>
      </c>
      <c r="K375" s="66" t="s">
        <v>407</v>
      </c>
      <c r="L375" s="329" t="s">
        <v>275</v>
      </c>
      <c r="M375" s="66" t="s">
        <v>15</v>
      </c>
      <c r="N375" s="255">
        <v>42373</v>
      </c>
      <c r="O375" s="255">
        <v>42396</v>
      </c>
      <c r="P375" s="287">
        <v>42761</v>
      </c>
      <c r="Q375" s="290">
        <v>20000</v>
      </c>
      <c r="R375" s="68">
        <v>0.75</v>
      </c>
      <c r="S375" s="67" t="s">
        <v>285</v>
      </c>
      <c r="T375" s="67">
        <v>15000</v>
      </c>
    </row>
    <row r="376" spans="2:20" ht="72" customHeight="1" x14ac:dyDescent="0.25">
      <c r="B376" s="384"/>
      <c r="C376" s="346"/>
      <c r="D376" s="358"/>
      <c r="E376" s="373"/>
      <c r="F376" s="65" t="s">
        <v>1884</v>
      </c>
      <c r="G376" s="329" t="s">
        <v>2602</v>
      </c>
      <c r="H376" s="329" t="s">
        <v>270</v>
      </c>
      <c r="I376" s="73" t="s">
        <v>271</v>
      </c>
      <c r="J376" s="66" t="s">
        <v>406</v>
      </c>
      <c r="K376" s="66" t="s">
        <v>407</v>
      </c>
      <c r="L376" s="329" t="s">
        <v>270</v>
      </c>
      <c r="M376" s="66" t="s">
        <v>33</v>
      </c>
      <c r="N376" s="255">
        <v>42373</v>
      </c>
      <c r="O376" s="255">
        <v>42404</v>
      </c>
      <c r="P376" s="287">
        <v>42769</v>
      </c>
      <c r="Q376" s="290">
        <v>19750</v>
      </c>
      <c r="R376" s="68">
        <v>0.75</v>
      </c>
      <c r="S376" s="67" t="s">
        <v>285</v>
      </c>
      <c r="T376" s="67">
        <v>14812.5</v>
      </c>
    </row>
    <row r="377" spans="2:20" ht="36" customHeight="1" x14ac:dyDescent="0.25">
      <c r="B377" s="384"/>
      <c r="C377" s="346"/>
      <c r="D377" s="358"/>
      <c r="E377" s="373"/>
      <c r="F377" s="65" t="s">
        <v>1885</v>
      </c>
      <c r="G377" s="329" t="s">
        <v>1271</v>
      </c>
      <c r="H377" s="329" t="s">
        <v>301</v>
      </c>
      <c r="I377" s="73" t="s">
        <v>302</v>
      </c>
      <c r="J377" s="66" t="s">
        <v>406</v>
      </c>
      <c r="K377" s="66" t="s">
        <v>407</v>
      </c>
      <c r="L377" s="329" t="s">
        <v>301</v>
      </c>
      <c r="M377" s="66" t="s">
        <v>10</v>
      </c>
      <c r="N377" s="255">
        <v>42410</v>
      </c>
      <c r="O377" s="255">
        <v>42379</v>
      </c>
      <c r="P377" s="287">
        <v>42886</v>
      </c>
      <c r="Q377" s="290">
        <v>47500</v>
      </c>
      <c r="R377" s="68">
        <v>0.45</v>
      </c>
      <c r="S377" s="67" t="s">
        <v>285</v>
      </c>
      <c r="T377" s="67">
        <v>21375</v>
      </c>
    </row>
    <row r="378" spans="2:20" ht="38.25" customHeight="1" x14ac:dyDescent="0.25">
      <c r="B378" s="384"/>
      <c r="C378" s="346"/>
      <c r="D378" s="358"/>
      <c r="E378" s="373"/>
      <c r="F378" s="65" t="s">
        <v>1885</v>
      </c>
      <c r="G378" s="329" t="s">
        <v>2652</v>
      </c>
      <c r="H378" s="329" t="s">
        <v>299</v>
      </c>
      <c r="I378" s="73" t="s">
        <v>300</v>
      </c>
      <c r="J378" s="66" t="s">
        <v>406</v>
      </c>
      <c r="K378" s="66" t="s">
        <v>407</v>
      </c>
      <c r="L378" s="329" t="s">
        <v>299</v>
      </c>
      <c r="M378" s="66" t="s">
        <v>13</v>
      </c>
      <c r="N378" s="255">
        <v>42410</v>
      </c>
      <c r="O378" s="255">
        <v>42370</v>
      </c>
      <c r="P378" s="287">
        <v>43465</v>
      </c>
      <c r="Q378" s="290">
        <v>352912.06</v>
      </c>
      <c r="R378" s="68">
        <v>0.45000000850070127</v>
      </c>
      <c r="S378" s="67" t="s">
        <v>285</v>
      </c>
      <c r="T378" s="67">
        <v>158810.43</v>
      </c>
    </row>
    <row r="379" spans="2:20" ht="44.25" customHeight="1" x14ac:dyDescent="0.25">
      <c r="B379" s="384"/>
      <c r="C379" s="346"/>
      <c r="D379" s="358"/>
      <c r="E379" s="373"/>
      <c r="F379" s="65" t="s">
        <v>1887</v>
      </c>
      <c r="G379" s="329" t="s">
        <v>1329</v>
      </c>
      <c r="H379" s="329" t="s">
        <v>303</v>
      </c>
      <c r="I379" s="73" t="s">
        <v>304</v>
      </c>
      <c r="J379" s="66" t="s">
        <v>406</v>
      </c>
      <c r="K379" s="66" t="s">
        <v>407</v>
      </c>
      <c r="L379" s="329" t="s">
        <v>303</v>
      </c>
      <c r="M379" s="74" t="s">
        <v>4</v>
      </c>
      <c r="N379" s="255">
        <v>42446</v>
      </c>
      <c r="O379" s="255">
        <v>42430</v>
      </c>
      <c r="P379" s="287">
        <v>43524</v>
      </c>
      <c r="Q379" s="290">
        <v>156239.85999999999</v>
      </c>
      <c r="R379" s="68">
        <v>0.69999998719916934</v>
      </c>
      <c r="S379" s="67" t="s">
        <v>285</v>
      </c>
      <c r="T379" s="67">
        <v>109367.9</v>
      </c>
    </row>
    <row r="380" spans="2:20" ht="126.75" customHeight="1" x14ac:dyDescent="0.25">
      <c r="B380" s="384"/>
      <c r="C380" s="346"/>
      <c r="D380" s="358"/>
      <c r="E380" s="373"/>
      <c r="F380" s="65" t="s">
        <v>1888</v>
      </c>
      <c r="G380" s="329" t="s">
        <v>2653</v>
      </c>
      <c r="H380" s="329" t="s">
        <v>342</v>
      </c>
      <c r="I380" s="73" t="s">
        <v>343</v>
      </c>
      <c r="J380" s="66" t="s">
        <v>406</v>
      </c>
      <c r="K380" s="66" t="s">
        <v>407</v>
      </c>
      <c r="L380" s="329" t="s">
        <v>342</v>
      </c>
      <c r="M380" s="74" t="s">
        <v>10</v>
      </c>
      <c r="N380" s="255">
        <v>42451</v>
      </c>
      <c r="O380" s="255">
        <v>42278</v>
      </c>
      <c r="P380" s="287">
        <v>42735</v>
      </c>
      <c r="Q380" s="290">
        <v>322317.32</v>
      </c>
      <c r="R380" s="68">
        <v>0.69999998758986948</v>
      </c>
      <c r="S380" s="67" t="s">
        <v>285</v>
      </c>
      <c r="T380" s="67">
        <v>225622.12</v>
      </c>
    </row>
    <row r="381" spans="2:20" ht="123" customHeight="1" x14ac:dyDescent="0.25">
      <c r="B381" s="384"/>
      <c r="C381" s="346"/>
      <c r="D381" s="358"/>
      <c r="E381" s="362"/>
      <c r="F381" s="65" t="s">
        <v>1889</v>
      </c>
      <c r="G381" s="329" t="s">
        <v>2654</v>
      </c>
      <c r="H381" s="329" t="s">
        <v>293</v>
      </c>
      <c r="I381" s="73" t="s">
        <v>294</v>
      </c>
      <c r="J381" s="66" t="s">
        <v>406</v>
      </c>
      <c r="K381" s="66" t="s">
        <v>407</v>
      </c>
      <c r="L381" s="329" t="s">
        <v>1490</v>
      </c>
      <c r="M381" s="66" t="s">
        <v>36</v>
      </c>
      <c r="N381" s="255">
        <v>42429</v>
      </c>
      <c r="O381" s="255">
        <v>42401</v>
      </c>
      <c r="P381" s="287">
        <v>43220</v>
      </c>
      <c r="Q381" s="290">
        <v>246595.05</v>
      </c>
      <c r="R381" s="68">
        <v>0.8</v>
      </c>
      <c r="S381" s="67" t="s">
        <v>285</v>
      </c>
      <c r="T381" s="67">
        <v>197276.04</v>
      </c>
    </row>
    <row r="382" spans="2:20" ht="64.5" customHeight="1" x14ac:dyDescent="0.25">
      <c r="B382" s="384"/>
      <c r="C382" s="346"/>
      <c r="D382" s="358"/>
      <c r="E382" s="373"/>
      <c r="F382" s="65" t="s">
        <v>1888</v>
      </c>
      <c r="G382" s="329" t="s">
        <v>2655</v>
      </c>
      <c r="H382" s="329" t="s">
        <v>340</v>
      </c>
      <c r="I382" s="73" t="s">
        <v>341</v>
      </c>
      <c r="J382" s="66" t="s">
        <v>406</v>
      </c>
      <c r="K382" s="66" t="s">
        <v>407</v>
      </c>
      <c r="L382" s="329" t="s">
        <v>340</v>
      </c>
      <c r="M382" s="74" t="s">
        <v>13</v>
      </c>
      <c r="N382" s="255">
        <v>42451</v>
      </c>
      <c r="O382" s="255">
        <v>42522</v>
      </c>
      <c r="P382" s="287">
        <v>42642</v>
      </c>
      <c r="Q382" s="290">
        <v>331035.90000000002</v>
      </c>
      <c r="R382" s="68">
        <v>0.7</v>
      </c>
      <c r="S382" s="67" t="s">
        <v>285</v>
      </c>
      <c r="T382" s="67">
        <v>231725.13</v>
      </c>
    </row>
    <row r="383" spans="2:20" ht="72" customHeight="1" x14ac:dyDescent="0.25">
      <c r="B383" s="384"/>
      <c r="C383" s="346"/>
      <c r="D383" s="358"/>
      <c r="E383" s="373"/>
      <c r="F383" s="65" t="s">
        <v>1888</v>
      </c>
      <c r="G383" s="329" t="s">
        <v>2487</v>
      </c>
      <c r="H383" s="329" t="s">
        <v>344</v>
      </c>
      <c r="I383" s="73" t="s">
        <v>345</v>
      </c>
      <c r="J383" s="66" t="s">
        <v>406</v>
      </c>
      <c r="K383" s="66" t="s">
        <v>407</v>
      </c>
      <c r="L383" s="329" t="s">
        <v>344</v>
      </c>
      <c r="M383" s="76" t="s">
        <v>73</v>
      </c>
      <c r="N383" s="255">
        <v>42451</v>
      </c>
      <c r="O383" s="255">
        <v>42278</v>
      </c>
      <c r="P383" s="287">
        <v>42931</v>
      </c>
      <c r="Q383" s="290">
        <v>4075190</v>
      </c>
      <c r="R383" s="68">
        <v>0.7</v>
      </c>
      <c r="S383" s="67" t="s">
        <v>285</v>
      </c>
      <c r="T383" s="67">
        <v>2852633</v>
      </c>
    </row>
    <row r="384" spans="2:20" ht="118.5" customHeight="1" x14ac:dyDescent="0.25">
      <c r="B384" s="384"/>
      <c r="C384" s="346"/>
      <c r="D384" s="358"/>
      <c r="E384" s="362"/>
      <c r="F384" s="65" t="s">
        <v>1889</v>
      </c>
      <c r="G384" s="329" t="s">
        <v>1231</v>
      </c>
      <c r="H384" s="329" t="s">
        <v>586</v>
      </c>
      <c r="I384" s="73" t="s">
        <v>587</v>
      </c>
      <c r="J384" s="66" t="s">
        <v>406</v>
      </c>
      <c r="K384" s="66" t="s">
        <v>407</v>
      </c>
      <c r="L384" s="329" t="s">
        <v>1491</v>
      </c>
      <c r="M384" s="66" t="s">
        <v>25</v>
      </c>
      <c r="N384" s="255">
        <v>42520</v>
      </c>
      <c r="O384" s="255">
        <v>42370</v>
      </c>
      <c r="P384" s="287">
        <v>43100</v>
      </c>
      <c r="Q384" s="290">
        <v>348997.74</v>
      </c>
      <c r="R384" s="68">
        <v>0.5974561611774335</v>
      </c>
      <c r="S384" s="67" t="s">
        <v>285</v>
      </c>
      <c r="T384" s="67">
        <v>279198.19</v>
      </c>
    </row>
    <row r="385" spans="2:20" ht="63" customHeight="1" x14ac:dyDescent="0.25">
      <c r="B385" s="384"/>
      <c r="C385" s="346"/>
      <c r="D385" s="358"/>
      <c r="E385" s="362"/>
      <c r="F385" s="65" t="s">
        <v>1888</v>
      </c>
      <c r="G385" s="329" t="s">
        <v>2620</v>
      </c>
      <c r="H385" s="329" t="s">
        <v>346</v>
      </c>
      <c r="I385" s="73" t="s">
        <v>347</v>
      </c>
      <c r="J385" s="66" t="s">
        <v>406</v>
      </c>
      <c r="K385" s="66" t="s">
        <v>407</v>
      </c>
      <c r="L385" s="329" t="s">
        <v>346</v>
      </c>
      <c r="M385" s="74" t="s">
        <v>7</v>
      </c>
      <c r="N385" s="255">
        <v>42451</v>
      </c>
      <c r="O385" s="255">
        <v>42278</v>
      </c>
      <c r="P385" s="287">
        <v>43008</v>
      </c>
      <c r="Q385" s="290">
        <v>1140010</v>
      </c>
      <c r="R385" s="68">
        <v>0.7</v>
      </c>
      <c r="S385" s="67" t="s">
        <v>285</v>
      </c>
      <c r="T385" s="67">
        <v>798007</v>
      </c>
    </row>
    <row r="386" spans="2:20" ht="64.5" customHeight="1" x14ac:dyDescent="0.25">
      <c r="B386" s="384"/>
      <c r="C386" s="346"/>
      <c r="D386" s="358"/>
      <c r="E386" s="373"/>
      <c r="F386" s="65" t="s">
        <v>1890</v>
      </c>
      <c r="G386" s="329" t="s">
        <v>2425</v>
      </c>
      <c r="H386" s="329" t="s">
        <v>440</v>
      </c>
      <c r="I386" s="73" t="s">
        <v>1515</v>
      </c>
      <c r="J386" s="66" t="s">
        <v>406</v>
      </c>
      <c r="K386" s="66" t="s">
        <v>407</v>
      </c>
      <c r="L386" s="329" t="s">
        <v>440</v>
      </c>
      <c r="M386" s="74" t="s">
        <v>13</v>
      </c>
      <c r="N386" s="255">
        <v>42479</v>
      </c>
      <c r="O386" s="255">
        <v>42491</v>
      </c>
      <c r="P386" s="287">
        <v>43462</v>
      </c>
      <c r="Q386" s="290">
        <v>42320.65</v>
      </c>
      <c r="R386" s="68">
        <v>0.53190676419194882</v>
      </c>
      <c r="S386" s="67" t="s">
        <v>285</v>
      </c>
      <c r="T386" s="67">
        <v>22510.639999999999</v>
      </c>
    </row>
    <row r="387" spans="2:20" ht="66.75" customHeight="1" x14ac:dyDescent="0.25">
      <c r="B387" s="384"/>
      <c r="C387" s="346"/>
      <c r="D387" s="358"/>
      <c r="E387" s="373"/>
      <c r="F387" s="65" t="s">
        <v>1885</v>
      </c>
      <c r="G387" s="329" t="s">
        <v>2488</v>
      </c>
      <c r="H387" s="329" t="s">
        <v>348</v>
      </c>
      <c r="I387" s="73" t="s">
        <v>349</v>
      </c>
      <c r="J387" s="66" t="s">
        <v>406</v>
      </c>
      <c r="K387" s="66" t="s">
        <v>407</v>
      </c>
      <c r="L387" s="329" t="s">
        <v>348</v>
      </c>
      <c r="M387" s="69" t="s">
        <v>1492</v>
      </c>
      <c r="N387" s="255">
        <v>42410</v>
      </c>
      <c r="O387" s="255">
        <v>42278</v>
      </c>
      <c r="P387" s="287">
        <v>43008</v>
      </c>
      <c r="Q387" s="290">
        <v>15175</v>
      </c>
      <c r="R387" s="68">
        <v>0.45</v>
      </c>
      <c r="S387" s="67" t="s">
        <v>285</v>
      </c>
      <c r="T387" s="67">
        <v>6828.75</v>
      </c>
    </row>
    <row r="388" spans="2:20" ht="129.75" customHeight="1" x14ac:dyDescent="0.25">
      <c r="B388" s="384"/>
      <c r="C388" s="346"/>
      <c r="D388" s="358"/>
      <c r="E388" s="362"/>
      <c r="F388" s="65" t="s">
        <v>1891</v>
      </c>
      <c r="G388" s="329" t="s">
        <v>2489</v>
      </c>
      <c r="H388" s="329" t="s">
        <v>2045</v>
      </c>
      <c r="I388" s="73" t="s">
        <v>2046</v>
      </c>
      <c r="J388" s="193" t="s">
        <v>1909</v>
      </c>
      <c r="K388" s="238" t="s">
        <v>407</v>
      </c>
      <c r="L388" s="329" t="s">
        <v>2047</v>
      </c>
      <c r="M388" s="195" t="s">
        <v>384</v>
      </c>
      <c r="N388" s="255">
        <v>42509</v>
      </c>
      <c r="O388" s="255">
        <v>42401</v>
      </c>
      <c r="P388" s="287">
        <v>43281</v>
      </c>
      <c r="Q388" s="290">
        <v>140490.47</v>
      </c>
      <c r="R388" s="68">
        <v>0.7</v>
      </c>
      <c r="S388" s="67" t="s">
        <v>285</v>
      </c>
      <c r="T388" s="67">
        <v>98343.33</v>
      </c>
    </row>
    <row r="389" spans="2:20" ht="129.75" customHeight="1" x14ac:dyDescent="0.25">
      <c r="B389" s="384"/>
      <c r="C389" s="346"/>
      <c r="D389" s="358"/>
      <c r="E389" s="362"/>
      <c r="F389" s="65" t="s">
        <v>1891</v>
      </c>
      <c r="G389" s="329" t="s">
        <v>1231</v>
      </c>
      <c r="H389" s="329" t="s">
        <v>436</v>
      </c>
      <c r="I389" s="73" t="s">
        <v>437</v>
      </c>
      <c r="J389" s="66" t="s">
        <v>406</v>
      </c>
      <c r="K389" s="66" t="s">
        <v>407</v>
      </c>
      <c r="L389" s="329" t="s">
        <v>1493</v>
      </c>
      <c r="M389" s="74"/>
      <c r="N389" s="255">
        <v>42509</v>
      </c>
      <c r="O389" s="255">
        <v>42461</v>
      </c>
      <c r="P389" s="287">
        <v>43190</v>
      </c>
      <c r="Q389" s="290">
        <v>556368.06000000006</v>
      </c>
      <c r="R389" s="68">
        <v>0.70000001437897064</v>
      </c>
      <c r="S389" s="67" t="s">
        <v>285</v>
      </c>
      <c r="T389" s="67">
        <v>389457.65</v>
      </c>
    </row>
    <row r="390" spans="2:20" ht="129.75" customHeight="1" x14ac:dyDescent="0.25">
      <c r="B390" s="384"/>
      <c r="C390" s="346"/>
      <c r="D390" s="358"/>
      <c r="E390" s="362"/>
      <c r="F390" s="65" t="s">
        <v>1891</v>
      </c>
      <c r="G390" s="329" t="s">
        <v>2426</v>
      </c>
      <c r="H390" s="329" t="s">
        <v>438</v>
      </c>
      <c r="I390" s="73" t="s">
        <v>439</v>
      </c>
      <c r="J390" s="66" t="s">
        <v>406</v>
      </c>
      <c r="K390" s="66" t="s">
        <v>407</v>
      </c>
      <c r="L390" s="329" t="s">
        <v>1494</v>
      </c>
      <c r="M390" s="74"/>
      <c r="N390" s="255">
        <v>42509</v>
      </c>
      <c r="O390" s="255">
        <v>42644</v>
      </c>
      <c r="P390" s="287">
        <v>43373</v>
      </c>
      <c r="Q390" s="290">
        <v>257719.6</v>
      </c>
      <c r="R390" s="68">
        <v>0.7</v>
      </c>
      <c r="S390" s="67" t="s">
        <v>285</v>
      </c>
      <c r="T390" s="67">
        <v>180403.72</v>
      </c>
    </row>
    <row r="391" spans="2:20" ht="129.75" customHeight="1" x14ac:dyDescent="0.25">
      <c r="B391" s="384"/>
      <c r="C391" s="346"/>
      <c r="D391" s="358"/>
      <c r="E391" s="373"/>
      <c r="F391" s="65" t="s">
        <v>1892</v>
      </c>
      <c r="G391" s="329" t="s">
        <v>2490</v>
      </c>
      <c r="H391" s="329" t="s">
        <v>681</v>
      </c>
      <c r="I391" s="73" t="s">
        <v>682</v>
      </c>
      <c r="J391" s="66" t="s">
        <v>406</v>
      </c>
      <c r="K391" s="66" t="s">
        <v>407</v>
      </c>
      <c r="L391" s="329" t="s">
        <v>681</v>
      </c>
      <c r="M391" s="74" t="s">
        <v>15</v>
      </c>
      <c r="N391" s="255">
        <v>42621</v>
      </c>
      <c r="O391" s="255">
        <v>42422</v>
      </c>
      <c r="P391" s="287">
        <v>43100</v>
      </c>
      <c r="Q391" s="290">
        <v>250604.94</v>
      </c>
      <c r="R391" s="68">
        <v>0.6</v>
      </c>
      <c r="S391" s="67" t="s">
        <v>285</v>
      </c>
      <c r="T391" s="67">
        <v>150362.96</v>
      </c>
    </row>
    <row r="392" spans="2:20" ht="129.75" customHeight="1" x14ac:dyDescent="0.25">
      <c r="B392" s="384"/>
      <c r="C392" s="346"/>
      <c r="D392" s="358"/>
      <c r="E392" s="373"/>
      <c r="F392" s="65" t="s">
        <v>1892</v>
      </c>
      <c r="G392" s="329" t="s">
        <v>2491</v>
      </c>
      <c r="H392" s="329" t="s">
        <v>683</v>
      </c>
      <c r="I392" s="73" t="s">
        <v>684</v>
      </c>
      <c r="J392" s="66" t="s">
        <v>406</v>
      </c>
      <c r="K392" s="66" t="s">
        <v>407</v>
      </c>
      <c r="L392" s="329" t="s">
        <v>683</v>
      </c>
      <c r="M392" s="74" t="s">
        <v>4</v>
      </c>
      <c r="N392" s="255">
        <v>42621</v>
      </c>
      <c r="O392" s="255">
        <v>42433</v>
      </c>
      <c r="P392" s="287">
        <v>43159</v>
      </c>
      <c r="Q392" s="290">
        <v>1724406.1</v>
      </c>
      <c r="R392" s="68">
        <v>0.6</v>
      </c>
      <c r="S392" s="67" t="s">
        <v>285</v>
      </c>
      <c r="T392" s="67">
        <v>1034643.66</v>
      </c>
    </row>
    <row r="393" spans="2:20" ht="129.75" customHeight="1" x14ac:dyDescent="0.25">
      <c r="B393" s="384"/>
      <c r="C393" s="346"/>
      <c r="D393" s="358"/>
      <c r="E393" s="373"/>
      <c r="F393" s="65" t="s">
        <v>1892</v>
      </c>
      <c r="G393" s="329" t="s">
        <v>2596</v>
      </c>
      <c r="H393" s="329" t="s">
        <v>614</v>
      </c>
      <c r="I393" s="73" t="s">
        <v>615</v>
      </c>
      <c r="J393" s="66" t="s">
        <v>406</v>
      </c>
      <c r="K393" s="66" t="s">
        <v>407</v>
      </c>
      <c r="L393" s="329" t="s">
        <v>614</v>
      </c>
      <c r="M393" s="74" t="s">
        <v>13</v>
      </c>
      <c r="N393" s="255">
        <v>42598</v>
      </c>
      <c r="O393" s="255">
        <v>42614</v>
      </c>
      <c r="P393" s="287">
        <v>43343</v>
      </c>
      <c r="Q393" s="290">
        <v>766622.3</v>
      </c>
      <c r="R393" s="68">
        <v>0.6</v>
      </c>
      <c r="S393" s="67" t="s">
        <v>285</v>
      </c>
      <c r="T393" s="67">
        <v>459973.38</v>
      </c>
    </row>
    <row r="394" spans="2:20" ht="75" customHeight="1" x14ac:dyDescent="0.25">
      <c r="B394" s="384"/>
      <c r="C394" s="346"/>
      <c r="D394" s="358"/>
      <c r="E394" s="373"/>
      <c r="F394" s="65" t="s">
        <v>1892</v>
      </c>
      <c r="G394" s="329" t="s">
        <v>2492</v>
      </c>
      <c r="H394" s="329" t="s">
        <v>1088</v>
      </c>
      <c r="I394" s="73" t="s">
        <v>1089</v>
      </c>
      <c r="J394" s="66" t="s">
        <v>406</v>
      </c>
      <c r="K394" s="66" t="s">
        <v>407</v>
      </c>
      <c r="L394" s="329" t="s">
        <v>1088</v>
      </c>
      <c r="M394" s="74" t="s">
        <v>33</v>
      </c>
      <c r="N394" s="255">
        <v>42865</v>
      </c>
      <c r="O394" s="255">
        <v>42458</v>
      </c>
      <c r="P394" s="287">
        <v>43546</v>
      </c>
      <c r="Q394" s="290">
        <v>890107.4</v>
      </c>
      <c r="R394" s="68">
        <v>0.6</v>
      </c>
      <c r="S394" s="67" t="s">
        <v>285</v>
      </c>
      <c r="T394" s="67">
        <v>534064.43999999994</v>
      </c>
    </row>
    <row r="395" spans="2:20" ht="69.75" customHeight="1" x14ac:dyDescent="0.25">
      <c r="B395" s="384"/>
      <c r="C395" s="346"/>
      <c r="D395" s="358"/>
      <c r="E395" s="373"/>
      <c r="F395" s="65" t="s">
        <v>1892</v>
      </c>
      <c r="G395" s="329" t="s">
        <v>2493</v>
      </c>
      <c r="H395" s="329" t="s">
        <v>685</v>
      </c>
      <c r="I395" s="73" t="s">
        <v>686</v>
      </c>
      <c r="J395" s="66" t="s">
        <v>406</v>
      </c>
      <c r="K395" s="66" t="s">
        <v>407</v>
      </c>
      <c r="L395" s="329" t="s">
        <v>685</v>
      </c>
      <c r="M395" s="74" t="s">
        <v>227</v>
      </c>
      <c r="N395" s="255">
        <v>42642</v>
      </c>
      <c r="O395" s="255">
        <v>42705</v>
      </c>
      <c r="P395" s="287">
        <v>43343</v>
      </c>
      <c r="Q395" s="290">
        <v>279042.86</v>
      </c>
      <c r="R395" s="68">
        <v>0.7</v>
      </c>
      <c r="S395" s="67" t="s">
        <v>285</v>
      </c>
      <c r="T395" s="67">
        <v>195330</v>
      </c>
    </row>
    <row r="396" spans="2:20" ht="48" customHeight="1" x14ac:dyDescent="0.25">
      <c r="B396" s="384"/>
      <c r="C396" s="346"/>
      <c r="D396" s="358"/>
      <c r="E396" s="373"/>
      <c r="F396" s="65" t="s">
        <v>1892</v>
      </c>
      <c r="G396" s="329" t="s">
        <v>1358</v>
      </c>
      <c r="H396" s="329" t="s">
        <v>1566</v>
      </c>
      <c r="I396" s="73" t="s">
        <v>1567</v>
      </c>
      <c r="J396" s="66" t="s">
        <v>406</v>
      </c>
      <c r="K396" s="66" t="s">
        <v>407</v>
      </c>
      <c r="L396" s="329"/>
      <c r="M396" s="74" t="s">
        <v>33</v>
      </c>
      <c r="N396" s="255">
        <v>43012</v>
      </c>
      <c r="O396" s="255">
        <v>42887</v>
      </c>
      <c r="P396" s="287">
        <v>43434</v>
      </c>
      <c r="Q396" s="290">
        <v>1349584.38</v>
      </c>
      <c r="R396" s="68">
        <v>0.5</v>
      </c>
      <c r="S396" s="67" t="s">
        <v>285</v>
      </c>
      <c r="T396" s="67">
        <v>674792.19</v>
      </c>
    </row>
    <row r="397" spans="2:20" ht="92.25" customHeight="1" x14ac:dyDescent="0.25">
      <c r="B397" s="384"/>
      <c r="C397" s="346"/>
      <c r="D397" s="358"/>
      <c r="E397" s="373"/>
      <c r="F397" s="65" t="s">
        <v>1892</v>
      </c>
      <c r="G397" s="329" t="s">
        <v>2656</v>
      </c>
      <c r="H397" s="329" t="s">
        <v>679</v>
      </c>
      <c r="I397" s="73" t="s">
        <v>680</v>
      </c>
      <c r="J397" s="66" t="s">
        <v>406</v>
      </c>
      <c r="K397" s="66" t="s">
        <v>407</v>
      </c>
      <c r="L397" s="329" t="s">
        <v>679</v>
      </c>
      <c r="M397" s="74" t="s">
        <v>21</v>
      </c>
      <c r="N397" s="255">
        <v>42621</v>
      </c>
      <c r="O397" s="255">
        <v>42725</v>
      </c>
      <c r="P397" s="287">
        <v>43454</v>
      </c>
      <c r="Q397" s="290">
        <v>775188.5</v>
      </c>
      <c r="R397" s="68">
        <v>0.6</v>
      </c>
      <c r="S397" s="67" t="s">
        <v>285</v>
      </c>
      <c r="T397" s="77">
        <v>465113.1</v>
      </c>
    </row>
    <row r="398" spans="2:20" ht="49.5" customHeight="1" x14ac:dyDescent="0.25">
      <c r="B398" s="384"/>
      <c r="C398" s="346"/>
      <c r="D398" s="358"/>
      <c r="E398" s="373"/>
      <c r="F398" s="65" t="s">
        <v>1892</v>
      </c>
      <c r="G398" s="329" t="s">
        <v>2643</v>
      </c>
      <c r="H398" s="329" t="s">
        <v>946</v>
      </c>
      <c r="I398" s="73" t="s">
        <v>947</v>
      </c>
      <c r="J398" s="66" t="s">
        <v>406</v>
      </c>
      <c r="K398" s="66" t="s">
        <v>407</v>
      </c>
      <c r="L398" s="329" t="s">
        <v>946</v>
      </c>
      <c r="M398" s="74" t="s">
        <v>7</v>
      </c>
      <c r="N398" s="255">
        <v>42775</v>
      </c>
      <c r="O398" s="255">
        <v>42461</v>
      </c>
      <c r="P398" s="287">
        <v>43190</v>
      </c>
      <c r="Q398" s="290">
        <v>530000</v>
      </c>
      <c r="R398" s="68">
        <v>0.5</v>
      </c>
      <c r="S398" s="67" t="s">
        <v>285</v>
      </c>
      <c r="T398" s="67">
        <v>265000</v>
      </c>
    </row>
    <row r="399" spans="2:20" ht="49.5" customHeight="1" x14ac:dyDescent="0.25">
      <c r="B399" s="384"/>
      <c r="C399" s="346"/>
      <c r="D399" s="358"/>
      <c r="E399" s="373"/>
      <c r="F399" s="65" t="s">
        <v>1892</v>
      </c>
      <c r="G399" s="329" t="s">
        <v>2494</v>
      </c>
      <c r="H399" s="329" t="s">
        <v>789</v>
      </c>
      <c r="I399" s="73" t="s">
        <v>790</v>
      </c>
      <c r="J399" s="66" t="s">
        <v>406</v>
      </c>
      <c r="K399" s="66" t="s">
        <v>407</v>
      </c>
      <c r="L399" s="329" t="s">
        <v>789</v>
      </c>
      <c r="M399" s="74" t="s">
        <v>33</v>
      </c>
      <c r="N399" s="255">
        <v>42688</v>
      </c>
      <c r="O399" s="255">
        <v>42614</v>
      </c>
      <c r="P399" s="287">
        <v>42735</v>
      </c>
      <c r="Q399" s="290">
        <v>125594.63</v>
      </c>
      <c r="R399" s="68">
        <v>0.6</v>
      </c>
      <c r="S399" s="67" t="s">
        <v>285</v>
      </c>
      <c r="T399" s="67">
        <v>75356.78</v>
      </c>
    </row>
    <row r="400" spans="2:20" ht="78" customHeight="1" x14ac:dyDescent="0.25">
      <c r="B400" s="384"/>
      <c r="C400" s="346"/>
      <c r="D400" s="358"/>
      <c r="E400" s="373"/>
      <c r="F400" s="65" t="s">
        <v>1892</v>
      </c>
      <c r="G400" s="329" t="s">
        <v>2657</v>
      </c>
      <c r="H400" s="329" t="s">
        <v>902</v>
      </c>
      <c r="I400" s="73" t="s">
        <v>901</v>
      </c>
      <c r="J400" s="66" t="s">
        <v>406</v>
      </c>
      <c r="K400" s="66" t="s">
        <v>407</v>
      </c>
      <c r="L400" s="329" t="s">
        <v>902</v>
      </c>
      <c r="M400" s="74" t="s">
        <v>13</v>
      </c>
      <c r="N400" s="255">
        <v>42748</v>
      </c>
      <c r="O400" s="255">
        <v>42481</v>
      </c>
      <c r="P400" s="287">
        <v>42845</v>
      </c>
      <c r="Q400" s="290">
        <v>146634.72</v>
      </c>
      <c r="R400" s="68">
        <v>0.6</v>
      </c>
      <c r="S400" s="67" t="s">
        <v>285</v>
      </c>
      <c r="T400" s="67">
        <v>87980.83</v>
      </c>
    </row>
    <row r="401" spans="2:20" ht="98.25" customHeight="1" x14ac:dyDescent="0.25">
      <c r="B401" s="384"/>
      <c r="C401" s="346"/>
      <c r="D401" s="358"/>
      <c r="E401" s="373"/>
      <c r="F401" s="65" t="s">
        <v>1892</v>
      </c>
      <c r="G401" s="329" t="s">
        <v>2658</v>
      </c>
      <c r="H401" s="329" t="s">
        <v>687</v>
      </c>
      <c r="I401" s="73" t="s">
        <v>688</v>
      </c>
      <c r="J401" s="66" t="s">
        <v>406</v>
      </c>
      <c r="K401" s="66" t="s">
        <v>407</v>
      </c>
      <c r="L401" s="329" t="s">
        <v>687</v>
      </c>
      <c r="M401" s="74" t="s">
        <v>1</v>
      </c>
      <c r="N401" s="255">
        <v>42621</v>
      </c>
      <c r="O401" s="255">
        <v>42461</v>
      </c>
      <c r="P401" s="287">
        <v>43190</v>
      </c>
      <c r="Q401" s="290">
        <v>2179173.5</v>
      </c>
      <c r="R401" s="68">
        <v>0.6</v>
      </c>
      <c r="S401" s="67" t="s">
        <v>285</v>
      </c>
      <c r="T401" s="67">
        <v>1307504.1000000001</v>
      </c>
    </row>
    <row r="402" spans="2:20" ht="40.5" customHeight="1" x14ac:dyDescent="0.25">
      <c r="B402" s="384"/>
      <c r="C402" s="346"/>
      <c r="D402" s="358"/>
      <c r="E402" s="373"/>
      <c r="F402" s="65" t="s">
        <v>1892</v>
      </c>
      <c r="G402" s="329" t="s">
        <v>2495</v>
      </c>
      <c r="H402" s="329" t="s">
        <v>618</v>
      </c>
      <c r="I402" s="73" t="s">
        <v>619</v>
      </c>
      <c r="J402" s="66" t="s">
        <v>406</v>
      </c>
      <c r="K402" s="66" t="s">
        <v>407</v>
      </c>
      <c r="L402" s="329" t="s">
        <v>618</v>
      </c>
      <c r="M402" s="74" t="s">
        <v>127</v>
      </c>
      <c r="N402" s="255">
        <v>42598</v>
      </c>
      <c r="O402" s="255">
        <v>42676</v>
      </c>
      <c r="P402" s="287">
        <v>43405</v>
      </c>
      <c r="Q402" s="290">
        <f>7608635.75-2261.75</f>
        <v>7606374</v>
      </c>
      <c r="R402" s="68">
        <v>0.6</v>
      </c>
      <c r="S402" s="80" t="s">
        <v>807</v>
      </c>
      <c r="T402" s="67">
        <f>4565181.45-1357.05</f>
        <v>4563824.4000000004</v>
      </c>
    </row>
    <row r="403" spans="2:20" ht="94.5" customHeight="1" x14ac:dyDescent="0.25">
      <c r="B403" s="384"/>
      <c r="C403" s="346"/>
      <c r="D403" s="358"/>
      <c r="E403" s="373"/>
      <c r="F403" s="65" t="s">
        <v>1892</v>
      </c>
      <c r="G403" s="329" t="s">
        <v>1234</v>
      </c>
      <c r="H403" s="329" t="s">
        <v>620</v>
      </c>
      <c r="I403" s="73" t="s">
        <v>621</v>
      </c>
      <c r="J403" s="66" t="s">
        <v>406</v>
      </c>
      <c r="K403" s="66" t="s">
        <v>407</v>
      </c>
      <c r="L403" s="329" t="s">
        <v>620</v>
      </c>
      <c r="M403" s="74" t="s">
        <v>25</v>
      </c>
      <c r="N403" s="255">
        <v>42598</v>
      </c>
      <c r="O403" s="255">
        <v>42464</v>
      </c>
      <c r="P403" s="287">
        <v>43555</v>
      </c>
      <c r="Q403" s="290">
        <f>1670656.08-53979.01</f>
        <v>1616677.07</v>
      </c>
      <c r="R403" s="68">
        <v>0.50323101209436227</v>
      </c>
      <c r="S403" s="80" t="s">
        <v>807</v>
      </c>
      <c r="T403" s="67">
        <f>840725.95-32387.41</f>
        <v>808338.53999999992</v>
      </c>
    </row>
    <row r="404" spans="2:20" ht="94.5" customHeight="1" x14ac:dyDescent="0.25">
      <c r="B404" s="384"/>
      <c r="C404" s="346"/>
      <c r="D404" s="358"/>
      <c r="E404" s="373"/>
      <c r="F404" s="65" t="s">
        <v>1892</v>
      </c>
      <c r="G404" s="329" t="s">
        <v>2496</v>
      </c>
      <c r="H404" s="329" t="s">
        <v>689</v>
      </c>
      <c r="I404" s="73" t="s">
        <v>690</v>
      </c>
      <c r="J404" s="66" t="s">
        <v>406</v>
      </c>
      <c r="K404" s="66" t="s">
        <v>407</v>
      </c>
      <c r="L404" s="329" t="s">
        <v>689</v>
      </c>
      <c r="M404" s="74" t="s">
        <v>33</v>
      </c>
      <c r="N404" s="255">
        <v>42621</v>
      </c>
      <c r="O404" s="255">
        <v>42553</v>
      </c>
      <c r="P404" s="287">
        <v>43373</v>
      </c>
      <c r="Q404" s="290">
        <v>864950.32</v>
      </c>
      <c r="R404" s="68">
        <v>0.6</v>
      </c>
      <c r="S404" s="67" t="s">
        <v>285</v>
      </c>
      <c r="T404" s="67">
        <v>518970.19</v>
      </c>
    </row>
    <row r="405" spans="2:20" ht="85.5" customHeight="1" x14ac:dyDescent="0.25">
      <c r="B405" s="384"/>
      <c r="C405" s="346"/>
      <c r="D405" s="358"/>
      <c r="E405" s="373"/>
      <c r="F405" s="65" t="s">
        <v>1892</v>
      </c>
      <c r="G405" s="329" t="s">
        <v>1262</v>
      </c>
      <c r="H405" s="329" t="s">
        <v>616</v>
      </c>
      <c r="I405" s="73" t="s">
        <v>617</v>
      </c>
      <c r="J405" s="66" t="s">
        <v>406</v>
      </c>
      <c r="K405" s="66" t="s">
        <v>407</v>
      </c>
      <c r="L405" s="329" t="s">
        <v>616</v>
      </c>
      <c r="M405" s="74" t="s">
        <v>15</v>
      </c>
      <c r="N405" s="255">
        <v>42598</v>
      </c>
      <c r="O405" s="255">
        <v>42467</v>
      </c>
      <c r="P405" s="287">
        <v>43100</v>
      </c>
      <c r="Q405" s="290">
        <v>295655</v>
      </c>
      <c r="R405" s="68">
        <v>0.6</v>
      </c>
      <c r="S405" s="67" t="s">
        <v>285</v>
      </c>
      <c r="T405" s="67">
        <v>177393</v>
      </c>
    </row>
    <row r="406" spans="2:20" ht="85.5" customHeight="1" x14ac:dyDescent="0.25">
      <c r="B406" s="384"/>
      <c r="C406" s="346"/>
      <c r="D406" s="358"/>
      <c r="E406" s="373"/>
      <c r="F406" s="65" t="s">
        <v>1892</v>
      </c>
      <c r="G406" s="329" t="s">
        <v>2497</v>
      </c>
      <c r="H406" s="329" t="s">
        <v>612</v>
      </c>
      <c r="I406" s="73" t="s">
        <v>613</v>
      </c>
      <c r="J406" s="66" t="s">
        <v>406</v>
      </c>
      <c r="K406" s="66" t="s">
        <v>407</v>
      </c>
      <c r="L406" s="329" t="s">
        <v>612</v>
      </c>
      <c r="M406" s="74" t="s">
        <v>25</v>
      </c>
      <c r="N406" s="255">
        <v>42598</v>
      </c>
      <c r="O406" s="255">
        <v>42614</v>
      </c>
      <c r="P406" s="287">
        <v>43343</v>
      </c>
      <c r="Q406" s="290">
        <v>659079.49</v>
      </c>
      <c r="R406" s="68">
        <v>0.5999999939309294</v>
      </c>
      <c r="S406" s="67" t="s">
        <v>285</v>
      </c>
      <c r="T406" s="67">
        <v>395447.69</v>
      </c>
    </row>
    <row r="407" spans="2:20" ht="85.5" customHeight="1" x14ac:dyDescent="0.25">
      <c r="B407" s="384"/>
      <c r="C407" s="346"/>
      <c r="D407" s="358"/>
      <c r="E407" s="373"/>
      <c r="F407" s="65" t="s">
        <v>1892</v>
      </c>
      <c r="G407" s="329" t="s">
        <v>2498</v>
      </c>
      <c r="H407" s="329" t="s">
        <v>622</v>
      </c>
      <c r="I407" s="73" t="s">
        <v>623</v>
      </c>
      <c r="J407" s="66" t="s">
        <v>406</v>
      </c>
      <c r="K407" s="66" t="s">
        <v>407</v>
      </c>
      <c r="L407" s="329" t="s">
        <v>622</v>
      </c>
      <c r="M407" s="74" t="s">
        <v>33</v>
      </c>
      <c r="N407" s="255">
        <v>42598</v>
      </c>
      <c r="O407" s="255">
        <v>42468</v>
      </c>
      <c r="P407" s="287">
        <v>43190</v>
      </c>
      <c r="Q407" s="290">
        <v>1746105.76</v>
      </c>
      <c r="R407" s="68">
        <v>0.69999999885459407</v>
      </c>
      <c r="S407" s="67" t="s">
        <v>285</v>
      </c>
      <c r="T407" s="67">
        <v>1222274.03</v>
      </c>
    </row>
    <row r="408" spans="2:20" ht="85.5" customHeight="1" x14ac:dyDescent="0.25">
      <c r="B408" s="384"/>
      <c r="C408" s="346"/>
      <c r="D408" s="358"/>
      <c r="E408" s="373"/>
      <c r="F408" s="65" t="s">
        <v>1893</v>
      </c>
      <c r="G408" s="329" t="s">
        <v>1359</v>
      </c>
      <c r="H408" s="329" t="s">
        <v>802</v>
      </c>
      <c r="I408" s="83" t="s">
        <v>805</v>
      </c>
      <c r="J408" s="66" t="s">
        <v>406</v>
      </c>
      <c r="K408" s="66" t="s">
        <v>407</v>
      </c>
      <c r="L408" s="329" t="s">
        <v>802</v>
      </c>
      <c r="M408" s="74" t="s">
        <v>13</v>
      </c>
      <c r="N408" s="255">
        <v>42683</v>
      </c>
      <c r="O408" s="255">
        <v>42500</v>
      </c>
      <c r="P408" s="287">
        <v>43100</v>
      </c>
      <c r="Q408" s="301">
        <v>117185.13</v>
      </c>
      <c r="R408" s="68">
        <v>0.45000001280025881</v>
      </c>
      <c r="S408" s="67" t="s">
        <v>285</v>
      </c>
      <c r="T408" s="84">
        <v>52733.31</v>
      </c>
    </row>
    <row r="409" spans="2:20" ht="85.5" customHeight="1" x14ac:dyDescent="0.25">
      <c r="B409" s="384"/>
      <c r="C409" s="346"/>
      <c r="D409" s="358"/>
      <c r="E409" s="373"/>
      <c r="F409" s="65" t="s">
        <v>1893</v>
      </c>
      <c r="G409" s="329" t="s">
        <v>2659</v>
      </c>
      <c r="H409" s="329" t="s">
        <v>801</v>
      </c>
      <c r="I409" s="83" t="s">
        <v>804</v>
      </c>
      <c r="J409" s="66" t="s">
        <v>406</v>
      </c>
      <c r="K409" s="66" t="s">
        <v>407</v>
      </c>
      <c r="L409" s="82" t="s">
        <v>801</v>
      </c>
      <c r="M409" s="74" t="s">
        <v>1</v>
      </c>
      <c r="N409" s="255">
        <v>42683</v>
      </c>
      <c r="O409" s="255">
        <v>43199</v>
      </c>
      <c r="P409" s="287">
        <v>43928</v>
      </c>
      <c r="Q409" s="301">
        <v>259616.2</v>
      </c>
      <c r="R409" s="68">
        <v>0.44999999999999996</v>
      </c>
      <c r="S409" s="67" t="s">
        <v>285</v>
      </c>
      <c r="T409" s="84">
        <v>116827.29</v>
      </c>
    </row>
    <row r="410" spans="2:20" ht="85.5" customHeight="1" x14ac:dyDescent="0.25">
      <c r="B410" s="384"/>
      <c r="C410" s="346"/>
      <c r="D410" s="358"/>
      <c r="E410" s="373"/>
      <c r="F410" s="65" t="s">
        <v>1893</v>
      </c>
      <c r="G410" s="329" t="s">
        <v>2660</v>
      </c>
      <c r="H410" s="329" t="s">
        <v>803</v>
      </c>
      <c r="I410" s="83" t="s">
        <v>806</v>
      </c>
      <c r="J410" s="66" t="s">
        <v>406</v>
      </c>
      <c r="K410" s="66" t="s">
        <v>407</v>
      </c>
      <c r="L410" s="78" t="s">
        <v>803</v>
      </c>
      <c r="M410" s="74" t="s">
        <v>15</v>
      </c>
      <c r="N410" s="255">
        <v>42697</v>
      </c>
      <c r="O410" s="255">
        <v>42736</v>
      </c>
      <c r="P410" s="287">
        <v>43465</v>
      </c>
      <c r="Q410" s="301">
        <v>194845</v>
      </c>
      <c r="R410" s="68">
        <v>0.45</v>
      </c>
      <c r="S410" s="67" t="s">
        <v>285</v>
      </c>
      <c r="T410" s="84">
        <v>87680.25</v>
      </c>
    </row>
    <row r="411" spans="2:20" ht="142.5" customHeight="1" x14ac:dyDescent="0.25">
      <c r="B411" s="384"/>
      <c r="C411" s="346"/>
      <c r="D411" s="358"/>
      <c r="E411" s="373"/>
      <c r="F411" s="71" t="s">
        <v>1894</v>
      </c>
      <c r="G411" s="329" t="s">
        <v>2499</v>
      </c>
      <c r="H411" s="329" t="s">
        <v>794</v>
      </c>
      <c r="I411" s="83" t="s">
        <v>799</v>
      </c>
      <c r="J411" s="66" t="s">
        <v>406</v>
      </c>
      <c r="K411" s="66" t="s">
        <v>407</v>
      </c>
      <c r="L411" s="78" t="s">
        <v>1495</v>
      </c>
      <c r="M411" s="74" t="s">
        <v>1</v>
      </c>
      <c r="N411" s="255">
        <v>42703</v>
      </c>
      <c r="O411" s="255">
        <v>42705</v>
      </c>
      <c r="P411" s="287">
        <v>42916</v>
      </c>
      <c r="Q411" s="290">
        <v>555540</v>
      </c>
      <c r="R411" s="68">
        <v>0.70000000615903601</v>
      </c>
      <c r="S411" s="67" t="s">
        <v>285</v>
      </c>
      <c r="T411" s="84">
        <v>388878</v>
      </c>
    </row>
    <row r="412" spans="2:20" ht="142.5" customHeight="1" x14ac:dyDescent="0.25">
      <c r="B412" s="384"/>
      <c r="C412" s="346"/>
      <c r="D412" s="358"/>
      <c r="E412" s="373"/>
      <c r="F412" s="71" t="s">
        <v>1894</v>
      </c>
      <c r="G412" s="329" t="s">
        <v>1370</v>
      </c>
      <c r="H412" s="329" t="s">
        <v>1156</v>
      </c>
      <c r="I412" s="83" t="s">
        <v>1155</v>
      </c>
      <c r="J412" s="66" t="s">
        <v>406</v>
      </c>
      <c r="K412" s="66" t="s">
        <v>407</v>
      </c>
      <c r="L412" s="78" t="s">
        <v>1496</v>
      </c>
      <c r="M412" s="74" t="s">
        <v>21</v>
      </c>
      <c r="N412" s="255">
        <v>42888</v>
      </c>
      <c r="O412" s="255">
        <v>42644</v>
      </c>
      <c r="P412" s="287">
        <v>43008</v>
      </c>
      <c r="Q412" s="290">
        <v>1962330.03</v>
      </c>
      <c r="R412" s="68">
        <v>0.7</v>
      </c>
      <c r="S412" s="67" t="s">
        <v>285</v>
      </c>
      <c r="T412" s="84">
        <v>1373631.02</v>
      </c>
    </row>
    <row r="413" spans="2:20" ht="142.5" customHeight="1" x14ac:dyDescent="0.25">
      <c r="B413" s="384"/>
      <c r="C413" s="346"/>
      <c r="D413" s="358"/>
      <c r="E413" s="373"/>
      <c r="F413" s="71" t="s">
        <v>1894</v>
      </c>
      <c r="G413" s="329" t="s">
        <v>2500</v>
      </c>
      <c r="H413" s="329" t="s">
        <v>791</v>
      </c>
      <c r="I413" s="83" t="s">
        <v>796</v>
      </c>
      <c r="J413" s="66" t="s">
        <v>406</v>
      </c>
      <c r="K413" s="66" t="s">
        <v>407</v>
      </c>
      <c r="L413" s="78" t="s">
        <v>1497</v>
      </c>
      <c r="M413" s="74" t="s">
        <v>1</v>
      </c>
      <c r="N413" s="255">
        <v>42703</v>
      </c>
      <c r="O413" s="255">
        <v>42675</v>
      </c>
      <c r="P413" s="287">
        <v>43039</v>
      </c>
      <c r="Q413" s="290">
        <v>299561.37</v>
      </c>
      <c r="R413" s="68">
        <v>0.70000000615903601</v>
      </c>
      <c r="S413" s="67" t="s">
        <v>285</v>
      </c>
      <c r="T413" s="84">
        <v>209692.96</v>
      </c>
    </row>
    <row r="414" spans="2:20" ht="142.5" customHeight="1" x14ac:dyDescent="0.25">
      <c r="B414" s="384"/>
      <c r="C414" s="346"/>
      <c r="D414" s="358"/>
      <c r="E414" s="373"/>
      <c r="F414" s="71" t="s">
        <v>1894</v>
      </c>
      <c r="G414" s="329" t="s">
        <v>2501</v>
      </c>
      <c r="H414" s="329" t="s">
        <v>1440</v>
      </c>
      <c r="I414" s="83" t="s">
        <v>1441</v>
      </c>
      <c r="J414" s="66" t="s">
        <v>406</v>
      </c>
      <c r="K414" s="66" t="s">
        <v>407</v>
      </c>
      <c r="L414" s="78" t="s">
        <v>1498</v>
      </c>
      <c r="M414" s="74" t="s">
        <v>30</v>
      </c>
      <c r="N414" s="255">
        <v>42949</v>
      </c>
      <c r="O414" s="255">
        <v>43009</v>
      </c>
      <c r="P414" s="287">
        <v>43373</v>
      </c>
      <c r="Q414" s="290">
        <v>1222981.9099999999</v>
      </c>
      <c r="R414" s="68">
        <v>0.6</v>
      </c>
      <c r="S414" s="67" t="s">
        <v>285</v>
      </c>
      <c r="T414" s="84">
        <v>733789.15</v>
      </c>
    </row>
    <row r="415" spans="2:20" ht="142.5" customHeight="1" x14ac:dyDescent="0.25">
      <c r="B415" s="384"/>
      <c r="C415" s="346"/>
      <c r="D415" s="358"/>
      <c r="E415" s="373"/>
      <c r="F415" s="71" t="s">
        <v>1894</v>
      </c>
      <c r="G415" s="329" t="s">
        <v>1368</v>
      </c>
      <c r="H415" s="329" t="s">
        <v>793</v>
      </c>
      <c r="I415" s="83" t="s">
        <v>798</v>
      </c>
      <c r="J415" s="66" t="s">
        <v>406</v>
      </c>
      <c r="K415" s="66" t="s">
        <v>407</v>
      </c>
      <c r="L415" s="78" t="s">
        <v>1499</v>
      </c>
      <c r="M415" s="76" t="s">
        <v>73</v>
      </c>
      <c r="N415" s="255">
        <v>42703</v>
      </c>
      <c r="O415" s="255">
        <v>42675</v>
      </c>
      <c r="P415" s="287">
        <v>43033</v>
      </c>
      <c r="Q415" s="290">
        <v>1595117.5</v>
      </c>
      <c r="R415" s="68">
        <v>0.70000000615903601</v>
      </c>
      <c r="S415" s="67" t="s">
        <v>285</v>
      </c>
      <c r="T415" s="84">
        <v>957070.5</v>
      </c>
    </row>
    <row r="416" spans="2:20" ht="142.5" customHeight="1" x14ac:dyDescent="0.25">
      <c r="B416" s="384"/>
      <c r="C416" s="346"/>
      <c r="D416" s="358"/>
      <c r="E416" s="373"/>
      <c r="F416" s="71" t="s">
        <v>1894</v>
      </c>
      <c r="G416" s="329" t="s">
        <v>1314</v>
      </c>
      <c r="H416" s="329" t="s">
        <v>792</v>
      </c>
      <c r="I416" s="83" t="s">
        <v>797</v>
      </c>
      <c r="J416" s="66" t="s">
        <v>406</v>
      </c>
      <c r="K416" s="66" t="s">
        <v>407</v>
      </c>
      <c r="L416" s="78" t="s">
        <v>1500</v>
      </c>
      <c r="M416" s="74" t="s">
        <v>33</v>
      </c>
      <c r="N416" s="255">
        <v>42703</v>
      </c>
      <c r="O416" s="255">
        <v>42720</v>
      </c>
      <c r="P416" s="287">
        <v>43084</v>
      </c>
      <c r="Q416" s="290">
        <v>319921.78000000003</v>
      </c>
      <c r="R416" s="68">
        <v>0.70000000615903601</v>
      </c>
      <c r="S416" s="67" t="s">
        <v>285</v>
      </c>
      <c r="T416" s="84">
        <v>223945.25</v>
      </c>
    </row>
    <row r="417" spans="2:20" ht="142.5" customHeight="1" x14ac:dyDescent="0.25">
      <c r="B417" s="384"/>
      <c r="C417" s="346"/>
      <c r="D417" s="358"/>
      <c r="E417" s="373"/>
      <c r="F417" s="71" t="s">
        <v>1894</v>
      </c>
      <c r="G417" s="329" t="s">
        <v>2502</v>
      </c>
      <c r="H417" s="329" t="s">
        <v>795</v>
      </c>
      <c r="I417" s="83" t="s">
        <v>800</v>
      </c>
      <c r="J417" s="66" t="s">
        <v>406</v>
      </c>
      <c r="K417" s="66" t="s">
        <v>407</v>
      </c>
      <c r="L417" s="78" t="s">
        <v>1501</v>
      </c>
      <c r="M417" s="74" t="s">
        <v>33</v>
      </c>
      <c r="N417" s="255">
        <v>42703</v>
      </c>
      <c r="O417" s="255">
        <v>42705</v>
      </c>
      <c r="P417" s="287">
        <v>43069</v>
      </c>
      <c r="Q417" s="290">
        <v>2294717.84</v>
      </c>
      <c r="R417" s="68">
        <v>0.70000000615903601</v>
      </c>
      <c r="S417" s="67" t="s">
        <v>285</v>
      </c>
      <c r="T417" s="84">
        <v>1606302.49</v>
      </c>
    </row>
    <row r="418" spans="2:20" ht="87.75" customHeight="1" x14ac:dyDescent="0.25">
      <c r="B418" s="384"/>
      <c r="C418" s="346"/>
      <c r="D418" s="358"/>
      <c r="E418" s="373"/>
      <c r="F418" s="71" t="s">
        <v>1895</v>
      </c>
      <c r="G418" s="329" t="s">
        <v>2661</v>
      </c>
      <c r="H418" s="329" t="s">
        <v>1651</v>
      </c>
      <c r="I418" s="83" t="s">
        <v>1652</v>
      </c>
      <c r="J418" s="66" t="s">
        <v>406</v>
      </c>
      <c r="K418" s="66" t="s">
        <v>407</v>
      </c>
      <c r="L418" s="82"/>
      <c r="M418" s="74"/>
      <c r="N418" s="255">
        <v>43062</v>
      </c>
      <c r="O418" s="255">
        <v>43129</v>
      </c>
      <c r="P418" s="287">
        <v>43706</v>
      </c>
      <c r="Q418" s="290">
        <v>1730554</v>
      </c>
      <c r="R418" s="68">
        <v>0.6</v>
      </c>
      <c r="S418" s="67" t="s">
        <v>285</v>
      </c>
      <c r="T418" s="84">
        <v>1038332.4</v>
      </c>
    </row>
    <row r="419" spans="2:20" ht="135.75" customHeight="1" x14ac:dyDescent="0.25">
      <c r="B419" s="384"/>
      <c r="C419" s="346"/>
      <c r="D419" s="358"/>
      <c r="E419" s="373"/>
      <c r="F419" s="71" t="s">
        <v>1895</v>
      </c>
      <c r="G419" s="329" t="s">
        <v>2503</v>
      </c>
      <c r="H419" s="329" t="s">
        <v>1157</v>
      </c>
      <c r="I419" s="83" t="s">
        <v>1158</v>
      </c>
      <c r="J419" s="66" t="s">
        <v>406</v>
      </c>
      <c r="K419" s="66" t="s">
        <v>407</v>
      </c>
      <c r="L419" s="78" t="s">
        <v>1502</v>
      </c>
      <c r="M419" s="74" t="s">
        <v>25</v>
      </c>
      <c r="N419" s="255">
        <v>42914</v>
      </c>
      <c r="O419" s="255">
        <v>42823</v>
      </c>
      <c r="P419" s="287">
        <v>43552</v>
      </c>
      <c r="Q419" s="290">
        <v>164330.29999999999</v>
      </c>
      <c r="R419" s="68">
        <v>0.6</v>
      </c>
      <c r="S419" s="67" t="s">
        <v>285</v>
      </c>
      <c r="T419" s="84">
        <v>98598.18</v>
      </c>
    </row>
    <row r="420" spans="2:20" ht="135.75" customHeight="1" x14ac:dyDescent="0.25">
      <c r="B420" s="384"/>
      <c r="C420" s="346"/>
      <c r="D420" s="358"/>
      <c r="E420" s="373"/>
      <c r="F420" s="71" t="s">
        <v>1895</v>
      </c>
      <c r="G420" s="329" t="s">
        <v>2504</v>
      </c>
      <c r="H420" s="329" t="s">
        <v>1082</v>
      </c>
      <c r="I420" s="83" t="s">
        <v>1081</v>
      </c>
      <c r="J420" s="66" t="s">
        <v>406</v>
      </c>
      <c r="K420" s="66" t="s">
        <v>407</v>
      </c>
      <c r="L420" s="78" t="s">
        <v>1083</v>
      </c>
      <c r="M420" s="74" t="s">
        <v>1</v>
      </c>
      <c r="N420" s="255">
        <v>42831</v>
      </c>
      <c r="O420" s="255">
        <v>42779</v>
      </c>
      <c r="P420" s="287">
        <v>43509</v>
      </c>
      <c r="Q420" s="290">
        <v>10115800</v>
      </c>
      <c r="R420" s="68">
        <v>0.6</v>
      </c>
      <c r="S420" s="67" t="s">
        <v>285</v>
      </c>
      <c r="T420" s="84">
        <v>6069480</v>
      </c>
    </row>
    <row r="421" spans="2:20" ht="135.75" customHeight="1" x14ac:dyDescent="0.25">
      <c r="B421" s="384"/>
      <c r="C421" s="346"/>
      <c r="D421" s="358"/>
      <c r="E421" s="373"/>
      <c r="F421" s="71" t="s">
        <v>1895</v>
      </c>
      <c r="G421" s="329" t="s">
        <v>2505</v>
      </c>
      <c r="H421" s="329" t="s">
        <v>1442</v>
      </c>
      <c r="I421" s="83" t="s">
        <v>1443</v>
      </c>
      <c r="J421" s="66" t="s">
        <v>406</v>
      </c>
      <c r="K421" s="66" t="s">
        <v>407</v>
      </c>
      <c r="L421" s="78" t="s">
        <v>1503</v>
      </c>
      <c r="M421" s="74" t="s">
        <v>1</v>
      </c>
      <c r="N421" s="255">
        <v>42970</v>
      </c>
      <c r="O421" s="255">
        <v>42644</v>
      </c>
      <c r="P421" s="287">
        <v>43039</v>
      </c>
      <c r="Q421" s="290">
        <v>1722597.42</v>
      </c>
      <c r="R421" s="68">
        <v>0.6</v>
      </c>
      <c r="S421" s="67" t="s">
        <v>285</v>
      </c>
      <c r="T421" s="84">
        <v>1032507.34</v>
      </c>
    </row>
    <row r="422" spans="2:20" ht="135.75" customHeight="1" x14ac:dyDescent="0.25">
      <c r="B422" s="384"/>
      <c r="C422" s="346"/>
      <c r="D422" s="358"/>
      <c r="E422" s="373"/>
      <c r="F422" s="71" t="s">
        <v>1895</v>
      </c>
      <c r="G422" s="329" t="s">
        <v>2506</v>
      </c>
      <c r="H422" s="329" t="s">
        <v>1993</v>
      </c>
      <c r="I422" s="83" t="s">
        <v>1994</v>
      </c>
      <c r="J422" s="207" t="s">
        <v>406</v>
      </c>
      <c r="K422" s="207" t="s">
        <v>407</v>
      </c>
      <c r="L422" s="78" t="s">
        <v>1995</v>
      </c>
      <c r="M422" s="206" t="s">
        <v>21</v>
      </c>
      <c r="N422" s="255">
        <v>43216</v>
      </c>
      <c r="O422" s="255">
        <v>42865</v>
      </c>
      <c r="P422" s="287">
        <v>43409</v>
      </c>
      <c r="Q422" s="290">
        <v>183158.22</v>
      </c>
      <c r="R422" s="68">
        <v>0.6</v>
      </c>
      <c r="S422" s="67" t="s">
        <v>285</v>
      </c>
      <c r="T422" s="84">
        <v>109894.93</v>
      </c>
    </row>
    <row r="423" spans="2:20" ht="135.75" customHeight="1" x14ac:dyDescent="0.25">
      <c r="B423" s="384"/>
      <c r="C423" s="346"/>
      <c r="D423" s="358"/>
      <c r="E423" s="373"/>
      <c r="F423" s="71" t="s">
        <v>1895</v>
      </c>
      <c r="G423" s="329" t="s">
        <v>2507</v>
      </c>
      <c r="H423" s="329" t="s">
        <v>1563</v>
      </c>
      <c r="I423" s="83" t="s">
        <v>1564</v>
      </c>
      <c r="J423" s="66" t="s">
        <v>406</v>
      </c>
      <c r="K423" s="66" t="s">
        <v>407</v>
      </c>
      <c r="L423" s="78" t="s">
        <v>1565</v>
      </c>
      <c r="M423" s="74" t="s">
        <v>21</v>
      </c>
      <c r="N423" s="255">
        <v>43012</v>
      </c>
      <c r="O423" s="255">
        <v>42646</v>
      </c>
      <c r="P423" s="287">
        <v>43375</v>
      </c>
      <c r="Q423" s="290">
        <v>4580190.46</v>
      </c>
      <c r="R423" s="68">
        <v>0.5</v>
      </c>
      <c r="S423" s="67" t="s">
        <v>285</v>
      </c>
      <c r="T423" s="84">
        <v>2290095.23</v>
      </c>
    </row>
    <row r="424" spans="2:20" ht="135.75" customHeight="1" x14ac:dyDescent="0.25">
      <c r="B424" s="384"/>
      <c r="C424" s="346"/>
      <c r="D424" s="358"/>
      <c r="E424" s="373"/>
      <c r="F424" s="71" t="s">
        <v>1703</v>
      </c>
      <c r="G424" s="329" t="s">
        <v>2601</v>
      </c>
      <c r="H424" s="329" t="s">
        <v>1444</v>
      </c>
      <c r="I424" s="83" t="s">
        <v>1445</v>
      </c>
      <c r="J424" s="66" t="s">
        <v>406</v>
      </c>
      <c r="K424" s="66" t="s">
        <v>407</v>
      </c>
      <c r="L424" s="78" t="s">
        <v>1504</v>
      </c>
      <c r="M424" s="74" t="s">
        <v>13</v>
      </c>
      <c r="N424" s="255">
        <v>42948</v>
      </c>
      <c r="O424" s="255">
        <v>42948</v>
      </c>
      <c r="P424" s="287">
        <v>43677</v>
      </c>
      <c r="Q424" s="290">
        <v>207969.92000000001</v>
      </c>
      <c r="R424" s="68">
        <v>0.45</v>
      </c>
      <c r="S424" s="67" t="s">
        <v>285</v>
      </c>
      <c r="T424" s="84">
        <v>93586.46</v>
      </c>
    </row>
    <row r="425" spans="2:20" ht="135.75" customHeight="1" x14ac:dyDescent="0.25">
      <c r="B425" s="384"/>
      <c r="C425" s="346"/>
      <c r="D425" s="358"/>
      <c r="E425" s="373"/>
      <c r="F425" s="71" t="s">
        <v>1703</v>
      </c>
      <c r="G425" s="329" t="s">
        <v>2662</v>
      </c>
      <c r="H425" s="329" t="s">
        <v>1446</v>
      </c>
      <c r="I425" s="83" t="s">
        <v>1447</v>
      </c>
      <c r="J425" s="66" t="s">
        <v>406</v>
      </c>
      <c r="K425" s="66" t="s">
        <v>407</v>
      </c>
      <c r="L425" s="78" t="s">
        <v>1505</v>
      </c>
      <c r="M425" s="74" t="s">
        <v>13</v>
      </c>
      <c r="N425" s="255">
        <v>42948</v>
      </c>
      <c r="O425" s="255">
        <v>42670</v>
      </c>
      <c r="P425" s="287">
        <v>43399</v>
      </c>
      <c r="Q425" s="290">
        <v>424437.63</v>
      </c>
      <c r="R425" s="68">
        <v>0.45</v>
      </c>
      <c r="S425" s="67" t="s">
        <v>285</v>
      </c>
      <c r="T425" s="84">
        <v>190996.93</v>
      </c>
    </row>
    <row r="426" spans="2:20" ht="135.75" customHeight="1" x14ac:dyDescent="0.25">
      <c r="B426" s="384"/>
      <c r="C426" s="346"/>
      <c r="D426" s="358"/>
      <c r="E426" s="373"/>
      <c r="F426" s="71" t="s">
        <v>1703</v>
      </c>
      <c r="G426" s="329" t="s">
        <v>2431</v>
      </c>
      <c r="H426" s="329" t="s">
        <v>1704</v>
      </c>
      <c r="I426" s="83" t="s">
        <v>1684</v>
      </c>
      <c r="J426" s="66" t="s">
        <v>406</v>
      </c>
      <c r="K426" s="66" t="s">
        <v>407</v>
      </c>
      <c r="L426" s="78" t="s">
        <v>1705</v>
      </c>
      <c r="M426" s="74" t="s">
        <v>13</v>
      </c>
      <c r="N426" s="255">
        <v>43119</v>
      </c>
      <c r="O426" s="255">
        <v>43191</v>
      </c>
      <c r="P426" s="287">
        <v>43920</v>
      </c>
      <c r="Q426" s="290">
        <v>181579.8</v>
      </c>
      <c r="R426" s="68">
        <v>0.45</v>
      </c>
      <c r="S426" s="67" t="s">
        <v>285</v>
      </c>
      <c r="T426" s="84">
        <v>81710.91</v>
      </c>
    </row>
    <row r="427" spans="2:20" ht="135.75" customHeight="1" x14ac:dyDescent="0.25">
      <c r="B427" s="384"/>
      <c r="C427" s="346"/>
      <c r="D427" s="358"/>
      <c r="E427" s="362"/>
      <c r="F427" s="71" t="s">
        <v>1896</v>
      </c>
      <c r="G427" s="329" t="s">
        <v>1231</v>
      </c>
      <c r="H427" s="329" t="s">
        <v>1449</v>
      </c>
      <c r="I427" s="83" t="s">
        <v>1448</v>
      </c>
      <c r="J427" s="66" t="s">
        <v>406</v>
      </c>
      <c r="K427" s="66" t="s">
        <v>407</v>
      </c>
      <c r="L427" s="78" t="s">
        <v>1506</v>
      </c>
      <c r="M427" s="74" t="s">
        <v>384</v>
      </c>
      <c r="N427" s="255">
        <v>42949</v>
      </c>
      <c r="O427" s="255">
        <v>43009</v>
      </c>
      <c r="P427" s="287">
        <v>43738</v>
      </c>
      <c r="Q427" s="290">
        <v>618484.27</v>
      </c>
      <c r="R427" s="68">
        <v>0.7</v>
      </c>
      <c r="S427" s="67" t="s">
        <v>285</v>
      </c>
      <c r="T427" s="84">
        <v>432938.99</v>
      </c>
    </row>
    <row r="428" spans="2:20" ht="135.75" customHeight="1" x14ac:dyDescent="0.25">
      <c r="B428" s="384"/>
      <c r="C428" s="346"/>
      <c r="D428" s="358"/>
      <c r="E428" s="373"/>
      <c r="F428" s="71" t="s">
        <v>1658</v>
      </c>
      <c r="G428" s="329" t="s">
        <v>2440</v>
      </c>
      <c r="H428" s="329" t="s">
        <v>1706</v>
      </c>
      <c r="I428" s="83" t="s">
        <v>1685</v>
      </c>
      <c r="J428" s="66" t="s">
        <v>406</v>
      </c>
      <c r="K428" s="66" t="s">
        <v>407</v>
      </c>
      <c r="L428" s="78" t="s">
        <v>1708</v>
      </c>
      <c r="M428" s="74" t="s">
        <v>13</v>
      </c>
      <c r="N428" s="255">
        <v>43108</v>
      </c>
      <c r="O428" s="255">
        <v>43116</v>
      </c>
      <c r="P428" s="287">
        <v>43845</v>
      </c>
      <c r="Q428" s="290">
        <v>687754.87</v>
      </c>
      <c r="R428" s="68">
        <v>0.5</v>
      </c>
      <c r="S428" s="67" t="s">
        <v>285</v>
      </c>
      <c r="T428" s="84">
        <v>343877.44</v>
      </c>
    </row>
    <row r="429" spans="2:20" ht="135.75" customHeight="1" x14ac:dyDescent="0.25">
      <c r="B429" s="384"/>
      <c r="C429" s="346"/>
      <c r="D429" s="358"/>
      <c r="E429" s="373"/>
      <c r="F429" s="71" t="s">
        <v>1658</v>
      </c>
      <c r="G429" s="329" t="s">
        <v>2438</v>
      </c>
      <c r="H429" s="329" t="s">
        <v>1707</v>
      </c>
      <c r="I429" s="83" t="s">
        <v>1686</v>
      </c>
      <c r="J429" s="66" t="s">
        <v>406</v>
      </c>
      <c r="K429" s="66" t="s">
        <v>407</v>
      </c>
      <c r="L429" s="78" t="s">
        <v>1709</v>
      </c>
      <c r="M429" s="74" t="s">
        <v>25</v>
      </c>
      <c r="N429" s="255">
        <v>43108</v>
      </c>
      <c r="O429" s="255">
        <v>43024</v>
      </c>
      <c r="P429" s="287">
        <v>43753</v>
      </c>
      <c r="Q429" s="290">
        <v>348125</v>
      </c>
      <c r="R429" s="68">
        <v>0.5</v>
      </c>
      <c r="S429" s="67" t="s">
        <v>285</v>
      </c>
      <c r="T429" s="84">
        <v>174062.5</v>
      </c>
    </row>
    <row r="430" spans="2:20" ht="135.75" customHeight="1" x14ac:dyDescent="0.25">
      <c r="B430" s="384"/>
      <c r="C430" s="346"/>
      <c r="D430" s="358"/>
      <c r="E430" s="373"/>
      <c r="F430" s="71" t="s">
        <v>1575</v>
      </c>
      <c r="G430" s="329" t="s">
        <v>2440</v>
      </c>
      <c r="H430" s="329" t="s">
        <v>1576</v>
      </c>
      <c r="I430" s="78" t="s">
        <v>1577</v>
      </c>
      <c r="J430" s="66" t="s">
        <v>406</v>
      </c>
      <c r="K430" s="66" t="s">
        <v>407</v>
      </c>
      <c r="L430" s="78" t="s">
        <v>1582</v>
      </c>
      <c r="M430" s="79" t="s">
        <v>13</v>
      </c>
      <c r="N430" s="255">
        <v>43059</v>
      </c>
      <c r="O430" s="255">
        <v>43052</v>
      </c>
      <c r="P430" s="287">
        <v>43781</v>
      </c>
      <c r="Q430" s="290">
        <v>141339.24</v>
      </c>
      <c r="R430" s="68">
        <v>0.45</v>
      </c>
      <c r="S430" s="67" t="s">
        <v>285</v>
      </c>
      <c r="T430" s="84">
        <v>63602.66</v>
      </c>
    </row>
    <row r="431" spans="2:20" ht="135.75" customHeight="1" x14ac:dyDescent="0.25">
      <c r="B431" s="384"/>
      <c r="C431" s="346"/>
      <c r="D431" s="358"/>
      <c r="E431" s="373"/>
      <c r="F431" s="71" t="s">
        <v>1658</v>
      </c>
      <c r="G431" s="329" t="s">
        <v>1354</v>
      </c>
      <c r="H431" s="329" t="s">
        <v>1710</v>
      </c>
      <c r="I431" s="78" t="s">
        <v>1687</v>
      </c>
      <c r="J431" s="66" t="s">
        <v>406</v>
      </c>
      <c r="K431" s="66" t="s">
        <v>407</v>
      </c>
      <c r="L431" s="78" t="s">
        <v>1717</v>
      </c>
      <c r="M431" s="79" t="s">
        <v>15</v>
      </c>
      <c r="N431" s="255">
        <v>43108</v>
      </c>
      <c r="O431" s="255">
        <v>43160</v>
      </c>
      <c r="P431" s="287">
        <v>43585</v>
      </c>
      <c r="Q431" s="290">
        <v>823970</v>
      </c>
      <c r="R431" s="68">
        <v>0.5</v>
      </c>
      <c r="S431" s="67" t="s">
        <v>285</v>
      </c>
      <c r="T431" s="84">
        <v>411985</v>
      </c>
    </row>
    <row r="432" spans="2:20" ht="135.75" customHeight="1" x14ac:dyDescent="0.25">
      <c r="B432" s="384"/>
      <c r="C432" s="346"/>
      <c r="D432" s="358"/>
      <c r="E432" s="373"/>
      <c r="F432" s="71" t="s">
        <v>1658</v>
      </c>
      <c r="G432" s="329" t="s">
        <v>1363</v>
      </c>
      <c r="H432" s="329" t="s">
        <v>1711</v>
      </c>
      <c r="I432" s="78" t="s">
        <v>1688</v>
      </c>
      <c r="J432" s="66" t="s">
        <v>406</v>
      </c>
      <c r="K432" s="66" t="s">
        <v>407</v>
      </c>
      <c r="L432" s="78" t="s">
        <v>1718</v>
      </c>
      <c r="M432" s="79" t="s">
        <v>15</v>
      </c>
      <c r="N432" s="255">
        <v>43108</v>
      </c>
      <c r="O432" s="255">
        <v>43070</v>
      </c>
      <c r="P432" s="287">
        <v>43799</v>
      </c>
      <c r="Q432" s="290">
        <v>489127.58</v>
      </c>
      <c r="R432" s="68">
        <v>0.6</v>
      </c>
      <c r="S432" s="67" t="s">
        <v>285</v>
      </c>
      <c r="T432" s="84">
        <v>293476.55</v>
      </c>
    </row>
    <row r="433" spans="2:20" ht="135.75" customHeight="1" x14ac:dyDescent="0.25">
      <c r="B433" s="384"/>
      <c r="C433" s="346"/>
      <c r="D433" s="358"/>
      <c r="E433" s="373"/>
      <c r="F433" s="71" t="s">
        <v>1658</v>
      </c>
      <c r="G433" s="329" t="s">
        <v>2622</v>
      </c>
      <c r="H433" s="329" t="s">
        <v>1712</v>
      </c>
      <c r="I433" s="78" t="s">
        <v>1689</v>
      </c>
      <c r="J433" s="66" t="s">
        <v>406</v>
      </c>
      <c r="K433" s="66" t="s">
        <v>407</v>
      </c>
      <c r="L433" s="78" t="s">
        <v>1719</v>
      </c>
      <c r="M433" s="79" t="s">
        <v>1</v>
      </c>
      <c r="N433" s="255">
        <v>43108</v>
      </c>
      <c r="O433" s="255">
        <v>43221</v>
      </c>
      <c r="P433" s="287">
        <v>43951</v>
      </c>
      <c r="Q433" s="290">
        <v>3846053.16</v>
      </c>
      <c r="R433" s="68">
        <v>0.6</v>
      </c>
      <c r="S433" s="67" t="s">
        <v>285</v>
      </c>
      <c r="T433" s="84">
        <v>2307631.9</v>
      </c>
    </row>
    <row r="434" spans="2:20" ht="135.75" customHeight="1" x14ac:dyDescent="0.25">
      <c r="B434" s="384"/>
      <c r="C434" s="346"/>
      <c r="D434" s="358"/>
      <c r="E434" s="373"/>
      <c r="F434" s="71" t="s">
        <v>1658</v>
      </c>
      <c r="G434" s="329" t="s">
        <v>2508</v>
      </c>
      <c r="H434" s="329" t="s">
        <v>2170</v>
      </c>
      <c r="I434" s="78" t="s">
        <v>2171</v>
      </c>
      <c r="J434" s="208" t="s">
        <v>406</v>
      </c>
      <c r="K434" s="208" t="s">
        <v>407</v>
      </c>
      <c r="L434" s="78" t="s">
        <v>2172</v>
      </c>
      <c r="M434" s="79" t="s">
        <v>13</v>
      </c>
      <c r="N434" s="255">
        <v>43299</v>
      </c>
      <c r="O434" s="255">
        <v>43073</v>
      </c>
      <c r="P434" s="287">
        <v>43740</v>
      </c>
      <c r="Q434" s="290">
        <v>3508036.3</v>
      </c>
      <c r="R434" s="68">
        <v>0.5</v>
      </c>
      <c r="S434" s="67" t="s">
        <v>285</v>
      </c>
      <c r="T434" s="84">
        <v>1754018.15</v>
      </c>
    </row>
    <row r="435" spans="2:20" ht="135.75" customHeight="1" x14ac:dyDescent="0.25">
      <c r="B435" s="384"/>
      <c r="C435" s="346"/>
      <c r="D435" s="358"/>
      <c r="E435" s="373"/>
      <c r="F435" s="71" t="s">
        <v>1658</v>
      </c>
      <c r="G435" s="329" t="s">
        <v>2663</v>
      </c>
      <c r="H435" s="329" t="s">
        <v>1713</v>
      </c>
      <c r="I435" s="78" t="s">
        <v>1690</v>
      </c>
      <c r="J435" s="66" t="s">
        <v>406</v>
      </c>
      <c r="K435" s="66" t="s">
        <v>407</v>
      </c>
      <c r="L435" s="78" t="s">
        <v>1720</v>
      </c>
      <c r="M435" s="79" t="s">
        <v>1</v>
      </c>
      <c r="N435" s="255">
        <v>43108</v>
      </c>
      <c r="O435" s="255">
        <v>43132</v>
      </c>
      <c r="P435" s="287">
        <v>43861</v>
      </c>
      <c r="Q435" s="290">
        <v>1457085</v>
      </c>
      <c r="R435" s="68">
        <v>0.6</v>
      </c>
      <c r="S435" s="67" t="s">
        <v>285</v>
      </c>
      <c r="T435" s="84">
        <v>874251</v>
      </c>
    </row>
    <row r="436" spans="2:20" ht="135.75" customHeight="1" x14ac:dyDescent="0.25">
      <c r="B436" s="384"/>
      <c r="C436" s="346"/>
      <c r="D436" s="358"/>
      <c r="E436" s="373"/>
      <c r="F436" s="71" t="s">
        <v>1658</v>
      </c>
      <c r="G436" s="329" t="s">
        <v>2664</v>
      </c>
      <c r="H436" s="329" t="s">
        <v>1714</v>
      </c>
      <c r="I436" s="78" t="s">
        <v>1691</v>
      </c>
      <c r="J436" s="66" t="s">
        <v>406</v>
      </c>
      <c r="K436" s="66" t="s">
        <v>407</v>
      </c>
      <c r="L436" s="78" t="s">
        <v>1721</v>
      </c>
      <c r="M436" s="79" t="s">
        <v>73</v>
      </c>
      <c r="N436" s="255">
        <v>43108</v>
      </c>
      <c r="O436" s="255">
        <v>43160</v>
      </c>
      <c r="P436" s="287">
        <v>43889</v>
      </c>
      <c r="Q436" s="290">
        <v>657306.46</v>
      </c>
      <c r="R436" s="68">
        <v>0.6</v>
      </c>
      <c r="S436" s="67" t="s">
        <v>285</v>
      </c>
      <c r="T436" s="84">
        <v>394383.88</v>
      </c>
    </row>
    <row r="437" spans="2:20" ht="135.75" customHeight="1" x14ac:dyDescent="0.25">
      <c r="B437" s="384"/>
      <c r="C437" s="346"/>
      <c r="D437" s="358"/>
      <c r="E437" s="373"/>
      <c r="F437" s="71" t="s">
        <v>1658</v>
      </c>
      <c r="G437" s="329" t="s">
        <v>2509</v>
      </c>
      <c r="H437" s="329" t="s">
        <v>1715</v>
      </c>
      <c r="I437" s="78" t="s">
        <v>1692</v>
      </c>
      <c r="J437" s="66" t="s">
        <v>406</v>
      </c>
      <c r="K437" s="66" t="s">
        <v>407</v>
      </c>
      <c r="L437" s="78" t="s">
        <v>1722</v>
      </c>
      <c r="M437" s="79" t="s">
        <v>15</v>
      </c>
      <c r="N437" s="255">
        <v>43108</v>
      </c>
      <c r="O437" s="255">
        <v>42916</v>
      </c>
      <c r="P437" s="287">
        <v>43645</v>
      </c>
      <c r="Q437" s="290">
        <v>635451.30000000005</v>
      </c>
      <c r="R437" s="68">
        <v>0.5</v>
      </c>
      <c r="S437" s="67" t="s">
        <v>285</v>
      </c>
      <c r="T437" s="84">
        <v>317725.65000000002</v>
      </c>
    </row>
    <row r="438" spans="2:20" ht="135.75" customHeight="1" x14ac:dyDescent="0.25">
      <c r="B438" s="384"/>
      <c r="C438" s="346"/>
      <c r="D438" s="358"/>
      <c r="E438" s="373"/>
      <c r="F438" s="71" t="s">
        <v>1658</v>
      </c>
      <c r="G438" s="329" t="s">
        <v>2665</v>
      </c>
      <c r="H438" s="329" t="s">
        <v>1716</v>
      </c>
      <c r="I438" s="78" t="s">
        <v>1693</v>
      </c>
      <c r="J438" s="66" t="s">
        <v>406</v>
      </c>
      <c r="K438" s="66" t="s">
        <v>407</v>
      </c>
      <c r="L438" s="78" t="s">
        <v>1723</v>
      </c>
      <c r="M438" s="79" t="s">
        <v>25</v>
      </c>
      <c r="N438" s="255">
        <v>43108</v>
      </c>
      <c r="O438" s="255">
        <v>43146</v>
      </c>
      <c r="P438" s="287">
        <v>43510</v>
      </c>
      <c r="Q438" s="290">
        <v>1217085.4099999999</v>
      </c>
      <c r="R438" s="68">
        <v>0.4</v>
      </c>
      <c r="S438" s="67" t="s">
        <v>285</v>
      </c>
      <c r="T438" s="84">
        <v>486834.16</v>
      </c>
    </row>
    <row r="439" spans="2:20" ht="135.75" customHeight="1" x14ac:dyDescent="0.25">
      <c r="B439" s="384"/>
      <c r="C439" s="346"/>
      <c r="D439" s="358"/>
      <c r="E439" s="373"/>
      <c r="F439" s="71" t="s">
        <v>1575</v>
      </c>
      <c r="G439" s="329" t="s">
        <v>2430</v>
      </c>
      <c r="H439" s="329" t="s">
        <v>1578</v>
      </c>
      <c r="I439" s="78" t="s">
        <v>1579</v>
      </c>
      <c r="J439" s="66" t="s">
        <v>406</v>
      </c>
      <c r="K439" s="66" t="s">
        <v>407</v>
      </c>
      <c r="L439" s="78" t="s">
        <v>1583</v>
      </c>
      <c r="M439" s="79" t="s">
        <v>13</v>
      </c>
      <c r="N439" s="255">
        <v>43059</v>
      </c>
      <c r="O439" s="255">
        <v>43191</v>
      </c>
      <c r="P439" s="287">
        <v>43921</v>
      </c>
      <c r="Q439" s="290">
        <v>136002.5</v>
      </c>
      <c r="R439" s="68">
        <v>0.45</v>
      </c>
      <c r="S439" s="67" t="s">
        <v>285</v>
      </c>
      <c r="T439" s="84">
        <v>61201.13</v>
      </c>
    </row>
    <row r="440" spans="2:20" ht="135.75" customHeight="1" x14ac:dyDescent="0.25">
      <c r="B440" s="384"/>
      <c r="C440" s="346"/>
      <c r="D440" s="358"/>
      <c r="E440" s="373"/>
      <c r="F440" s="71" t="s">
        <v>1575</v>
      </c>
      <c r="G440" s="329" t="s">
        <v>2444</v>
      </c>
      <c r="H440" s="329" t="s">
        <v>1580</v>
      </c>
      <c r="I440" s="78" t="s">
        <v>1581</v>
      </c>
      <c r="J440" s="66" t="s">
        <v>406</v>
      </c>
      <c r="K440" s="66" t="s">
        <v>407</v>
      </c>
      <c r="L440" s="78" t="s">
        <v>1584</v>
      </c>
      <c r="M440" s="79" t="s">
        <v>13</v>
      </c>
      <c r="N440" s="255">
        <v>43059</v>
      </c>
      <c r="O440" s="255">
        <v>43082</v>
      </c>
      <c r="P440" s="287">
        <v>43811</v>
      </c>
      <c r="Q440" s="290">
        <v>202758.58</v>
      </c>
      <c r="R440" s="68">
        <v>0.45</v>
      </c>
      <c r="S440" s="67" t="s">
        <v>285</v>
      </c>
      <c r="T440" s="84">
        <v>91241.36</v>
      </c>
    </row>
    <row r="441" spans="2:20" ht="135.75" customHeight="1" x14ac:dyDescent="0.25">
      <c r="B441" s="384"/>
      <c r="C441" s="346"/>
      <c r="D441" s="358"/>
      <c r="E441" s="373"/>
      <c r="F441" s="71" t="s">
        <v>1575</v>
      </c>
      <c r="G441" s="329" t="s">
        <v>1724</v>
      </c>
      <c r="H441" s="329" t="s">
        <v>1725</v>
      </c>
      <c r="I441" s="78" t="s">
        <v>1694</v>
      </c>
      <c r="J441" s="66" t="s">
        <v>406</v>
      </c>
      <c r="K441" s="66" t="s">
        <v>407</v>
      </c>
      <c r="L441" s="78" t="s">
        <v>1728</v>
      </c>
      <c r="M441" s="79" t="s">
        <v>7</v>
      </c>
      <c r="N441" s="255">
        <v>43108</v>
      </c>
      <c r="O441" s="255">
        <v>42977</v>
      </c>
      <c r="P441" s="287">
        <v>43706</v>
      </c>
      <c r="Q441" s="290">
        <v>196776.4</v>
      </c>
      <c r="R441" s="68">
        <v>0.45</v>
      </c>
      <c r="S441" s="67" t="s">
        <v>285</v>
      </c>
      <c r="T441" s="84">
        <v>88549.38</v>
      </c>
    </row>
    <row r="442" spans="2:20" ht="135.75" customHeight="1" x14ac:dyDescent="0.25">
      <c r="B442" s="384"/>
      <c r="C442" s="346"/>
      <c r="D442" s="358"/>
      <c r="E442" s="373"/>
      <c r="F442" s="71" t="s">
        <v>1575</v>
      </c>
      <c r="G442" s="329" t="s">
        <v>1358</v>
      </c>
      <c r="H442" s="329" t="s">
        <v>1726</v>
      </c>
      <c r="I442" s="78" t="s">
        <v>1695</v>
      </c>
      <c r="J442" s="66" t="s">
        <v>406</v>
      </c>
      <c r="K442" s="66" t="s">
        <v>407</v>
      </c>
      <c r="L442" s="78" t="s">
        <v>1729</v>
      </c>
      <c r="M442" s="79" t="s">
        <v>33</v>
      </c>
      <c r="N442" s="255">
        <v>43108</v>
      </c>
      <c r="O442" s="255">
        <v>43160</v>
      </c>
      <c r="P442" s="287">
        <v>43889</v>
      </c>
      <c r="Q442" s="290">
        <v>287423.06</v>
      </c>
      <c r="R442" s="68">
        <v>0.45</v>
      </c>
      <c r="S442" s="67" t="s">
        <v>285</v>
      </c>
      <c r="T442" s="84">
        <v>129340.38</v>
      </c>
    </row>
    <row r="443" spans="2:20" ht="135.75" customHeight="1" x14ac:dyDescent="0.25">
      <c r="B443" s="384"/>
      <c r="C443" s="346"/>
      <c r="D443" s="358"/>
      <c r="E443" s="362"/>
      <c r="F443" s="245" t="s">
        <v>1575</v>
      </c>
      <c r="G443" s="329" t="s">
        <v>2666</v>
      </c>
      <c r="H443" s="329" t="s">
        <v>2299</v>
      </c>
      <c r="I443" s="245" t="s">
        <v>2298</v>
      </c>
      <c r="J443" s="235" t="s">
        <v>406</v>
      </c>
      <c r="K443" s="235" t="s">
        <v>407</v>
      </c>
      <c r="L443" s="245" t="s">
        <v>2300</v>
      </c>
      <c r="M443" s="246" t="s">
        <v>7</v>
      </c>
      <c r="N443" s="255">
        <v>43349</v>
      </c>
      <c r="O443" s="255">
        <v>43009</v>
      </c>
      <c r="P443" s="287">
        <v>43738</v>
      </c>
      <c r="Q443" s="300">
        <v>30455.24</v>
      </c>
      <c r="R443" s="68">
        <v>0.45</v>
      </c>
      <c r="S443" s="67" t="s">
        <v>285</v>
      </c>
      <c r="T443" s="247">
        <v>13704.86</v>
      </c>
    </row>
    <row r="444" spans="2:20" ht="135.75" customHeight="1" x14ac:dyDescent="0.25">
      <c r="B444" s="384"/>
      <c r="C444" s="346"/>
      <c r="D444" s="358"/>
      <c r="E444" s="373"/>
      <c r="F444" s="71" t="s">
        <v>1575</v>
      </c>
      <c r="G444" s="329" t="s">
        <v>2637</v>
      </c>
      <c r="H444" s="329" t="s">
        <v>1727</v>
      </c>
      <c r="I444" s="78" t="s">
        <v>1696</v>
      </c>
      <c r="J444" s="66" t="s">
        <v>406</v>
      </c>
      <c r="K444" s="66" t="s">
        <v>407</v>
      </c>
      <c r="L444" s="78" t="s">
        <v>1730</v>
      </c>
      <c r="M444" s="79" t="s">
        <v>13</v>
      </c>
      <c r="N444" s="255">
        <v>43108</v>
      </c>
      <c r="O444" s="255">
        <v>43164</v>
      </c>
      <c r="P444" s="287">
        <v>43893</v>
      </c>
      <c r="Q444" s="290">
        <v>150651.09</v>
      </c>
      <c r="R444" s="68">
        <v>0.45</v>
      </c>
      <c r="S444" s="67" t="s">
        <v>285</v>
      </c>
      <c r="T444" s="84">
        <v>67792.990000000005</v>
      </c>
    </row>
    <row r="445" spans="2:20" ht="87.75" customHeight="1" x14ac:dyDescent="0.25">
      <c r="B445" s="384"/>
      <c r="C445" s="346"/>
      <c r="D445" s="358"/>
      <c r="E445" s="373"/>
      <c r="F445" s="71" t="s">
        <v>1897</v>
      </c>
      <c r="G445" s="329" t="s">
        <v>1310</v>
      </c>
      <c r="H445" s="329" t="s">
        <v>52</v>
      </c>
      <c r="I445" s="83" t="s">
        <v>1534</v>
      </c>
      <c r="J445" s="66" t="s">
        <v>406</v>
      </c>
      <c r="K445" s="66" t="s">
        <v>407</v>
      </c>
      <c r="L445" s="78" t="s">
        <v>52</v>
      </c>
      <c r="M445" s="74" t="s">
        <v>50</v>
      </c>
      <c r="N445" s="255">
        <v>42978</v>
      </c>
      <c r="O445" s="255">
        <v>42979</v>
      </c>
      <c r="P445" s="287">
        <v>44926</v>
      </c>
      <c r="Q445" s="290">
        <v>4000000</v>
      </c>
      <c r="R445" s="68">
        <v>0.5</v>
      </c>
      <c r="S445" s="67" t="s">
        <v>285</v>
      </c>
      <c r="T445" s="84">
        <v>2000000</v>
      </c>
    </row>
    <row r="446" spans="2:20" ht="153" customHeight="1" x14ac:dyDescent="0.25">
      <c r="B446" s="384"/>
      <c r="C446" s="346"/>
      <c r="D446" s="358"/>
      <c r="E446" s="373"/>
      <c r="F446" s="71" t="s">
        <v>1731</v>
      </c>
      <c r="G446" s="329" t="s">
        <v>2510</v>
      </c>
      <c r="H446" s="329" t="s">
        <v>1732</v>
      </c>
      <c r="I446" s="83" t="s">
        <v>1697</v>
      </c>
      <c r="J446" s="66" t="s">
        <v>406</v>
      </c>
      <c r="K446" s="66" t="s">
        <v>407</v>
      </c>
      <c r="L446" s="78" t="s">
        <v>1738</v>
      </c>
      <c r="M446" s="74" t="s">
        <v>33</v>
      </c>
      <c r="N446" s="255">
        <v>43105</v>
      </c>
      <c r="O446" s="255">
        <v>43155</v>
      </c>
      <c r="P446" s="287">
        <v>43519</v>
      </c>
      <c r="Q446" s="290">
        <v>10000</v>
      </c>
      <c r="R446" s="68">
        <v>0.75</v>
      </c>
      <c r="S446" s="67" t="s">
        <v>285</v>
      </c>
      <c r="T446" s="84">
        <v>7500</v>
      </c>
    </row>
    <row r="447" spans="2:20" ht="153" customHeight="1" x14ac:dyDescent="0.25">
      <c r="B447" s="384"/>
      <c r="C447" s="346"/>
      <c r="D447" s="358"/>
      <c r="E447" s="373"/>
      <c r="F447" s="71" t="s">
        <v>1731</v>
      </c>
      <c r="G447" s="329" t="s">
        <v>2448</v>
      </c>
      <c r="H447" s="329" t="s">
        <v>1733</v>
      </c>
      <c r="I447" s="83" t="s">
        <v>1698</v>
      </c>
      <c r="J447" s="66" t="s">
        <v>406</v>
      </c>
      <c r="K447" s="66" t="s">
        <v>407</v>
      </c>
      <c r="L447" s="78" t="s">
        <v>1739</v>
      </c>
      <c r="M447" s="74" t="s">
        <v>33</v>
      </c>
      <c r="N447" s="255">
        <v>43105</v>
      </c>
      <c r="O447" s="255">
        <v>43134</v>
      </c>
      <c r="P447" s="287">
        <v>43498</v>
      </c>
      <c r="Q447" s="290">
        <v>10000</v>
      </c>
      <c r="R447" s="68">
        <v>0.75</v>
      </c>
      <c r="S447" s="67" t="s">
        <v>285</v>
      </c>
      <c r="T447" s="84">
        <v>7500</v>
      </c>
    </row>
    <row r="448" spans="2:20" ht="153" customHeight="1" x14ac:dyDescent="0.25">
      <c r="B448" s="384"/>
      <c r="C448" s="346"/>
      <c r="D448" s="358"/>
      <c r="E448" s="373"/>
      <c r="F448" s="71" t="s">
        <v>1731</v>
      </c>
      <c r="G448" s="329" t="s">
        <v>2511</v>
      </c>
      <c r="H448" s="329" t="s">
        <v>1734</v>
      </c>
      <c r="I448" s="83" t="s">
        <v>1699</v>
      </c>
      <c r="J448" s="66" t="s">
        <v>406</v>
      </c>
      <c r="K448" s="66" t="s">
        <v>407</v>
      </c>
      <c r="L448" s="78" t="s">
        <v>1740</v>
      </c>
      <c r="M448" s="74" t="s">
        <v>30</v>
      </c>
      <c r="N448" s="255">
        <v>43105</v>
      </c>
      <c r="O448" s="255">
        <v>43140</v>
      </c>
      <c r="P448" s="287">
        <v>43504</v>
      </c>
      <c r="Q448" s="290">
        <v>10000</v>
      </c>
      <c r="R448" s="68">
        <v>0.75</v>
      </c>
      <c r="S448" s="67" t="s">
        <v>285</v>
      </c>
      <c r="T448" s="84">
        <v>7500</v>
      </c>
    </row>
    <row r="449" spans="2:20" ht="153" customHeight="1" x14ac:dyDescent="0.25">
      <c r="B449" s="384"/>
      <c r="C449" s="346"/>
      <c r="D449" s="358"/>
      <c r="E449" s="373"/>
      <c r="F449" s="71" t="s">
        <v>1731</v>
      </c>
      <c r="G449" s="329" t="s">
        <v>2667</v>
      </c>
      <c r="H449" s="329" t="s">
        <v>1735</v>
      </c>
      <c r="I449" s="83" t="s">
        <v>1700</v>
      </c>
      <c r="J449" s="66" t="s">
        <v>406</v>
      </c>
      <c r="K449" s="66" t="s">
        <v>407</v>
      </c>
      <c r="L449" s="78" t="s">
        <v>1741</v>
      </c>
      <c r="M449" s="74" t="s">
        <v>7</v>
      </c>
      <c r="N449" s="255">
        <v>43105</v>
      </c>
      <c r="O449" s="255">
        <v>43151</v>
      </c>
      <c r="P449" s="287">
        <v>43515</v>
      </c>
      <c r="Q449" s="290">
        <v>10000</v>
      </c>
      <c r="R449" s="68">
        <v>0.75</v>
      </c>
      <c r="S449" s="67" t="s">
        <v>285</v>
      </c>
      <c r="T449" s="84">
        <v>7500</v>
      </c>
    </row>
    <row r="450" spans="2:20" ht="153" customHeight="1" x14ac:dyDescent="0.25">
      <c r="B450" s="384"/>
      <c r="C450" s="346"/>
      <c r="D450" s="358"/>
      <c r="E450" s="373"/>
      <c r="F450" s="71" t="s">
        <v>1731</v>
      </c>
      <c r="G450" s="329" t="s">
        <v>2512</v>
      </c>
      <c r="H450" s="329" t="s">
        <v>1736</v>
      </c>
      <c r="I450" s="83" t="s">
        <v>1701</v>
      </c>
      <c r="J450" s="66" t="s">
        <v>406</v>
      </c>
      <c r="K450" s="66" t="s">
        <v>407</v>
      </c>
      <c r="L450" s="78" t="s">
        <v>1742</v>
      </c>
      <c r="M450" s="74" t="s">
        <v>1</v>
      </c>
      <c r="N450" s="255">
        <v>43105</v>
      </c>
      <c r="O450" s="255">
        <v>43131</v>
      </c>
      <c r="P450" s="287">
        <v>43495</v>
      </c>
      <c r="Q450" s="290">
        <v>9900</v>
      </c>
      <c r="R450" s="68">
        <v>0.75</v>
      </c>
      <c r="S450" s="67" t="s">
        <v>285</v>
      </c>
      <c r="T450" s="84">
        <v>7425</v>
      </c>
    </row>
    <row r="451" spans="2:20" ht="153" customHeight="1" thickBot="1" x14ac:dyDescent="0.3">
      <c r="B451" s="384"/>
      <c r="C451" s="346"/>
      <c r="D451" s="358"/>
      <c r="E451" s="374"/>
      <c r="F451" s="142" t="s">
        <v>1731</v>
      </c>
      <c r="G451" s="329" t="s">
        <v>2615</v>
      </c>
      <c r="H451" s="329" t="s">
        <v>1737</v>
      </c>
      <c r="I451" s="143" t="s">
        <v>1702</v>
      </c>
      <c r="J451" s="94" t="s">
        <v>406</v>
      </c>
      <c r="K451" s="94" t="s">
        <v>407</v>
      </c>
      <c r="L451" s="78" t="s">
        <v>1743</v>
      </c>
      <c r="M451" s="96" t="s">
        <v>1</v>
      </c>
      <c r="N451" s="260">
        <v>43105</v>
      </c>
      <c r="O451" s="260">
        <v>43146</v>
      </c>
      <c r="P451" s="288">
        <v>43510</v>
      </c>
      <c r="Q451" s="291">
        <v>10000</v>
      </c>
      <c r="R451" s="99">
        <v>0.75</v>
      </c>
      <c r="S451" s="98" t="s">
        <v>285</v>
      </c>
      <c r="T451" s="144">
        <v>7500</v>
      </c>
    </row>
    <row r="452" spans="2:20" ht="42.75" customHeight="1" thickBot="1" x14ac:dyDescent="0.3">
      <c r="B452" s="384"/>
      <c r="C452" s="346"/>
      <c r="D452" s="360"/>
      <c r="E452" s="375" t="s">
        <v>407</v>
      </c>
      <c r="F452" s="376"/>
      <c r="G452" s="376"/>
      <c r="H452" s="376"/>
      <c r="I452" s="376"/>
      <c r="J452" s="376"/>
      <c r="K452" s="121">
        <f>COUNTA(K310:K451)</f>
        <v>142</v>
      </c>
      <c r="L452" s="366"/>
      <c r="M452" s="367"/>
      <c r="N452" s="367"/>
      <c r="O452" s="367"/>
      <c r="P452" s="367"/>
      <c r="Q452" s="269">
        <f>SUM(Q310:Q451)</f>
        <v>87068433.509999976</v>
      </c>
      <c r="R452" s="415"/>
      <c r="S452" s="416"/>
      <c r="T452" s="123">
        <f>SUM(T310:T451)</f>
        <v>50958218.00999999</v>
      </c>
    </row>
    <row r="453" spans="2:20" ht="42.75" customHeight="1" thickBot="1" x14ac:dyDescent="0.3">
      <c r="B453" s="384"/>
      <c r="C453" s="385"/>
      <c r="D453" s="355" t="s">
        <v>1899</v>
      </c>
      <c r="E453" s="356"/>
      <c r="F453" s="356"/>
      <c r="G453" s="356"/>
      <c r="H453" s="356"/>
      <c r="I453" s="356"/>
      <c r="J453" s="356"/>
      <c r="K453" s="112">
        <f>K452+K309+K164</f>
        <v>335</v>
      </c>
      <c r="L453" s="351"/>
      <c r="M453" s="352"/>
      <c r="N453" s="352"/>
      <c r="O453" s="352"/>
      <c r="P453" s="352"/>
      <c r="Q453" s="271">
        <f>Q452+Q309+Q164</f>
        <v>125898311.45999998</v>
      </c>
      <c r="R453" s="411"/>
      <c r="S453" s="412"/>
      <c r="T453" s="113">
        <f>T452+T309+T164</f>
        <v>71161427.140000001</v>
      </c>
    </row>
    <row r="454" spans="2:20" ht="121.5" customHeight="1" thickBot="1" x14ac:dyDescent="0.3">
      <c r="B454" s="384"/>
      <c r="C454" s="385"/>
      <c r="D454" s="372" t="s">
        <v>1900</v>
      </c>
      <c r="E454" s="249" t="s">
        <v>2316</v>
      </c>
      <c r="F454" s="249" t="s">
        <v>2317</v>
      </c>
      <c r="G454" s="329" t="s">
        <v>715</v>
      </c>
      <c r="H454" s="329" t="s">
        <v>2318</v>
      </c>
      <c r="I454" s="249" t="s">
        <v>2319</v>
      </c>
      <c r="J454" s="139" t="s">
        <v>422</v>
      </c>
      <c r="K454" s="139" t="s">
        <v>2321</v>
      </c>
      <c r="L454" s="249" t="s">
        <v>2320</v>
      </c>
      <c r="M454" s="250" t="s">
        <v>384</v>
      </c>
      <c r="N454" s="268">
        <v>43318</v>
      </c>
      <c r="O454" s="268">
        <v>43252</v>
      </c>
      <c r="P454" s="295">
        <v>44012</v>
      </c>
      <c r="Q454" s="300">
        <v>336970.8</v>
      </c>
      <c r="R454" s="141">
        <v>0.8</v>
      </c>
      <c r="S454" s="140" t="s">
        <v>285</v>
      </c>
      <c r="T454" s="251">
        <v>269576.64</v>
      </c>
    </row>
    <row r="455" spans="2:20" ht="42.75" customHeight="1" thickBot="1" x14ac:dyDescent="0.3">
      <c r="B455" s="384"/>
      <c r="C455" s="385"/>
      <c r="D455" s="373"/>
      <c r="E455" s="364" t="s">
        <v>2321</v>
      </c>
      <c r="F455" s="365"/>
      <c r="G455" s="365"/>
      <c r="H455" s="365"/>
      <c r="I455" s="365"/>
      <c r="J455" s="365"/>
      <c r="K455" s="237">
        <f>COUNTA(K454:K454)</f>
        <v>1</v>
      </c>
      <c r="L455" s="366"/>
      <c r="M455" s="367"/>
      <c r="N455" s="367"/>
      <c r="O455" s="367"/>
      <c r="P455" s="367"/>
      <c r="Q455" s="269">
        <f>SUM(Q454)</f>
        <v>336970.8</v>
      </c>
      <c r="R455" s="415"/>
      <c r="S455" s="416"/>
      <c r="T455" s="239">
        <f>SUM(T454)</f>
        <v>269576.64</v>
      </c>
    </row>
    <row r="456" spans="2:20" ht="106.5" customHeight="1" thickBot="1" x14ac:dyDescent="0.3">
      <c r="B456" s="384"/>
      <c r="C456" s="346"/>
      <c r="D456" s="373"/>
      <c r="E456" s="138" t="s">
        <v>350</v>
      </c>
      <c r="F456" s="145" t="s">
        <v>365</v>
      </c>
      <c r="G456" s="329" t="s">
        <v>351</v>
      </c>
      <c r="H456" s="329" t="s">
        <v>352</v>
      </c>
      <c r="I456" s="135" t="s">
        <v>353</v>
      </c>
      <c r="J456" s="139" t="s">
        <v>422</v>
      </c>
      <c r="K456" s="139" t="s">
        <v>423</v>
      </c>
      <c r="L456" s="78" t="s">
        <v>354</v>
      </c>
      <c r="M456" s="139" t="s">
        <v>13</v>
      </c>
      <c r="N456" s="268">
        <v>42342</v>
      </c>
      <c r="O456" s="268">
        <v>42213</v>
      </c>
      <c r="P456" s="295">
        <v>43190</v>
      </c>
      <c r="Q456" s="302">
        <v>264003.75</v>
      </c>
      <c r="R456" s="141">
        <v>0.8</v>
      </c>
      <c r="S456" s="140" t="s">
        <v>285</v>
      </c>
      <c r="T456" s="140">
        <v>211203</v>
      </c>
    </row>
    <row r="457" spans="2:20" ht="42.75" customHeight="1" thickBot="1" x14ac:dyDescent="0.3">
      <c r="B457" s="384"/>
      <c r="C457" s="346"/>
      <c r="D457" s="374"/>
      <c r="E457" s="364" t="s">
        <v>423</v>
      </c>
      <c r="F457" s="365"/>
      <c r="G457" s="365"/>
      <c r="H457" s="365"/>
      <c r="I457" s="365"/>
      <c r="J457" s="365"/>
      <c r="K457" s="121">
        <f>COUNTA(K456:K456)</f>
        <v>1</v>
      </c>
      <c r="L457" s="366"/>
      <c r="M457" s="367"/>
      <c r="N457" s="367"/>
      <c r="O457" s="367"/>
      <c r="P457" s="367"/>
      <c r="Q457" s="269">
        <f>SUM(Q456)</f>
        <v>264003.75</v>
      </c>
      <c r="R457" s="415"/>
      <c r="S457" s="416"/>
      <c r="T457" s="123">
        <f>SUM(T456)</f>
        <v>211203</v>
      </c>
    </row>
    <row r="458" spans="2:20" ht="42.75" customHeight="1" thickBot="1" x14ac:dyDescent="0.3">
      <c r="B458" s="384"/>
      <c r="C458" s="385"/>
      <c r="D458" s="355" t="s">
        <v>1900</v>
      </c>
      <c r="E458" s="356"/>
      <c r="F458" s="356"/>
      <c r="G458" s="356"/>
      <c r="H458" s="356"/>
      <c r="I458" s="356"/>
      <c r="J458" s="356"/>
      <c r="K458" s="112">
        <f>K457+K455</f>
        <v>2</v>
      </c>
      <c r="L458" s="351"/>
      <c r="M458" s="352"/>
      <c r="N458" s="352"/>
      <c r="O458" s="352"/>
      <c r="P458" s="352"/>
      <c r="Q458" s="271">
        <f>Q457+Q455</f>
        <v>600974.55000000005</v>
      </c>
      <c r="R458" s="411"/>
      <c r="S458" s="412"/>
      <c r="T458" s="113">
        <f>T457+T455</f>
        <v>480779.64</v>
      </c>
    </row>
    <row r="459" spans="2:20" ht="244.5" customHeight="1" x14ac:dyDescent="0.25">
      <c r="B459" s="384"/>
      <c r="C459" s="346"/>
      <c r="D459" s="357" t="s">
        <v>1901</v>
      </c>
      <c r="E459" s="345" t="s">
        <v>844</v>
      </c>
      <c r="F459" s="137" t="s">
        <v>845</v>
      </c>
      <c r="G459" s="329" t="s">
        <v>847</v>
      </c>
      <c r="H459" s="329" t="s">
        <v>859</v>
      </c>
      <c r="I459" s="107" t="s">
        <v>846</v>
      </c>
      <c r="J459" s="108" t="s">
        <v>742</v>
      </c>
      <c r="K459" s="108" t="s">
        <v>843</v>
      </c>
      <c r="L459" s="78" t="s">
        <v>937</v>
      </c>
      <c r="M459" s="343" t="s">
        <v>1</v>
      </c>
      <c r="N459" s="267">
        <v>42758</v>
      </c>
      <c r="O459" s="267">
        <v>42795</v>
      </c>
      <c r="P459" s="286">
        <v>43830</v>
      </c>
      <c r="Q459" s="289">
        <v>591190</v>
      </c>
      <c r="R459" s="111">
        <v>0.6</v>
      </c>
      <c r="S459" s="110" t="s">
        <v>285</v>
      </c>
      <c r="T459" s="110">
        <v>354714</v>
      </c>
    </row>
    <row r="460" spans="2:20" ht="241.5" customHeight="1" x14ac:dyDescent="0.25">
      <c r="B460" s="384"/>
      <c r="C460" s="346"/>
      <c r="D460" s="358"/>
      <c r="E460" s="346"/>
      <c r="F460" s="71" t="s">
        <v>964</v>
      </c>
      <c r="G460" s="329" t="s">
        <v>714</v>
      </c>
      <c r="H460" s="329" t="s">
        <v>965</v>
      </c>
      <c r="I460" s="74" t="s">
        <v>961</v>
      </c>
      <c r="J460" s="66" t="s">
        <v>742</v>
      </c>
      <c r="K460" s="66" t="s">
        <v>843</v>
      </c>
      <c r="L460" s="78" t="s">
        <v>988</v>
      </c>
      <c r="M460" s="66" t="s">
        <v>10</v>
      </c>
      <c r="N460" s="255">
        <v>42808</v>
      </c>
      <c r="O460" s="255">
        <v>42658</v>
      </c>
      <c r="P460" s="287">
        <v>43388</v>
      </c>
      <c r="Q460" s="290">
        <v>286975</v>
      </c>
      <c r="R460" s="68">
        <v>0.6</v>
      </c>
      <c r="S460" s="67" t="s">
        <v>285</v>
      </c>
      <c r="T460" s="67">
        <v>172185</v>
      </c>
    </row>
    <row r="461" spans="2:20" ht="287.25" customHeight="1" x14ac:dyDescent="0.25">
      <c r="B461" s="384"/>
      <c r="C461" s="346"/>
      <c r="D461" s="358"/>
      <c r="E461" s="346"/>
      <c r="F461" s="85" t="s">
        <v>845</v>
      </c>
      <c r="G461" s="329" t="s">
        <v>714</v>
      </c>
      <c r="H461" s="329" t="s">
        <v>848</v>
      </c>
      <c r="I461" s="74" t="s">
        <v>849</v>
      </c>
      <c r="J461" s="66" t="s">
        <v>742</v>
      </c>
      <c r="K461" s="66" t="s">
        <v>843</v>
      </c>
      <c r="L461" s="78" t="s">
        <v>939</v>
      </c>
      <c r="M461" s="66" t="s">
        <v>10</v>
      </c>
      <c r="N461" s="255">
        <v>42758</v>
      </c>
      <c r="O461" s="255">
        <v>42566</v>
      </c>
      <c r="P461" s="287">
        <v>42689</v>
      </c>
      <c r="Q461" s="290">
        <v>22850</v>
      </c>
      <c r="R461" s="68">
        <v>0.6</v>
      </c>
      <c r="S461" s="67" t="s">
        <v>285</v>
      </c>
      <c r="T461" s="67">
        <v>13710</v>
      </c>
    </row>
    <row r="462" spans="2:20" ht="237.75" customHeight="1" x14ac:dyDescent="0.25">
      <c r="B462" s="384"/>
      <c r="C462" s="346"/>
      <c r="D462" s="358"/>
      <c r="E462" s="346"/>
      <c r="F462" s="85" t="s">
        <v>845</v>
      </c>
      <c r="G462" s="329" t="s">
        <v>715</v>
      </c>
      <c r="H462" s="329" t="s">
        <v>850</v>
      </c>
      <c r="I462" s="74" t="s">
        <v>851</v>
      </c>
      <c r="J462" s="66" t="s">
        <v>742</v>
      </c>
      <c r="K462" s="66" t="s">
        <v>843</v>
      </c>
      <c r="L462" s="78" t="s">
        <v>940</v>
      </c>
      <c r="M462" s="66" t="s">
        <v>21</v>
      </c>
      <c r="N462" s="255">
        <v>42758</v>
      </c>
      <c r="O462" s="255">
        <v>42599</v>
      </c>
      <c r="P462" s="287">
        <v>43329</v>
      </c>
      <c r="Q462" s="290">
        <v>221400</v>
      </c>
      <c r="R462" s="68">
        <v>0.6</v>
      </c>
      <c r="S462" s="67" t="s">
        <v>285</v>
      </c>
      <c r="T462" s="67">
        <v>132840</v>
      </c>
    </row>
    <row r="463" spans="2:20" ht="102" customHeight="1" x14ac:dyDescent="0.25">
      <c r="B463" s="384"/>
      <c r="C463" s="346"/>
      <c r="D463" s="358"/>
      <c r="E463" s="346"/>
      <c r="F463" s="85" t="s">
        <v>845</v>
      </c>
      <c r="G463" s="329" t="s">
        <v>847</v>
      </c>
      <c r="H463" s="329" t="s">
        <v>853</v>
      </c>
      <c r="I463" s="74" t="s">
        <v>852</v>
      </c>
      <c r="J463" s="66" t="s">
        <v>742</v>
      </c>
      <c r="K463" s="66" t="s">
        <v>843</v>
      </c>
      <c r="L463" s="78" t="s">
        <v>938</v>
      </c>
      <c r="M463" s="66" t="s">
        <v>7</v>
      </c>
      <c r="N463" s="255">
        <v>42758</v>
      </c>
      <c r="O463" s="255">
        <v>42339</v>
      </c>
      <c r="P463" s="287">
        <v>43465</v>
      </c>
      <c r="Q463" s="290">
        <v>72910</v>
      </c>
      <c r="R463" s="68">
        <v>0.6</v>
      </c>
      <c r="S463" s="67" t="s">
        <v>285</v>
      </c>
      <c r="T463" s="67">
        <v>43746</v>
      </c>
    </row>
    <row r="464" spans="2:20" ht="198" customHeight="1" x14ac:dyDescent="0.25">
      <c r="B464" s="384"/>
      <c r="C464" s="346"/>
      <c r="D464" s="358"/>
      <c r="E464" s="346"/>
      <c r="F464" s="85" t="s">
        <v>964</v>
      </c>
      <c r="G464" s="329" t="s">
        <v>1216</v>
      </c>
      <c r="H464" s="329" t="s">
        <v>976</v>
      </c>
      <c r="I464" s="74" t="s">
        <v>975</v>
      </c>
      <c r="J464" s="66" t="s">
        <v>742</v>
      </c>
      <c r="K464" s="66" t="s">
        <v>843</v>
      </c>
      <c r="L464" s="78" t="s">
        <v>989</v>
      </c>
      <c r="M464" s="66" t="s">
        <v>990</v>
      </c>
      <c r="N464" s="255">
        <v>42808</v>
      </c>
      <c r="O464" s="255">
        <v>42826</v>
      </c>
      <c r="P464" s="287">
        <v>43830</v>
      </c>
      <c r="Q464" s="290">
        <v>489600</v>
      </c>
      <c r="R464" s="68">
        <v>0.4</v>
      </c>
      <c r="S464" s="67" t="s">
        <v>285</v>
      </c>
      <c r="T464" s="67">
        <v>195840</v>
      </c>
    </row>
    <row r="465" spans="2:20" ht="209.25" customHeight="1" x14ac:dyDescent="0.25">
      <c r="B465" s="384"/>
      <c r="C465" s="346"/>
      <c r="D465" s="358"/>
      <c r="E465" s="346"/>
      <c r="F465" s="85" t="s">
        <v>964</v>
      </c>
      <c r="G465" s="329" t="s">
        <v>714</v>
      </c>
      <c r="H465" s="329" t="s">
        <v>966</v>
      </c>
      <c r="I465" s="74" t="s">
        <v>962</v>
      </c>
      <c r="J465" s="66" t="s">
        <v>742</v>
      </c>
      <c r="K465" s="66" t="s">
        <v>843</v>
      </c>
      <c r="L465" s="78" t="s">
        <v>991</v>
      </c>
      <c r="M465" s="66" t="s">
        <v>10</v>
      </c>
      <c r="N465" s="255">
        <v>42808</v>
      </c>
      <c r="O465" s="255">
        <v>42583</v>
      </c>
      <c r="P465" s="287">
        <v>43281</v>
      </c>
      <c r="Q465" s="290">
        <v>265996</v>
      </c>
      <c r="R465" s="68">
        <v>0.6</v>
      </c>
      <c r="S465" s="67" t="s">
        <v>285</v>
      </c>
      <c r="T465" s="67">
        <v>159597.6</v>
      </c>
    </row>
    <row r="466" spans="2:20" ht="226.5" customHeight="1" x14ac:dyDescent="0.25">
      <c r="B466" s="384"/>
      <c r="C466" s="346"/>
      <c r="D466" s="358"/>
      <c r="E466" s="346"/>
      <c r="F466" s="85" t="s">
        <v>964</v>
      </c>
      <c r="G466" s="329" t="s">
        <v>1217</v>
      </c>
      <c r="H466" s="329" t="s">
        <v>967</v>
      </c>
      <c r="I466" s="74" t="s">
        <v>963</v>
      </c>
      <c r="J466" s="66" t="s">
        <v>742</v>
      </c>
      <c r="K466" s="66" t="s">
        <v>843</v>
      </c>
      <c r="L466" s="78" t="s">
        <v>992</v>
      </c>
      <c r="M466" s="69" t="s">
        <v>983</v>
      </c>
      <c r="N466" s="255">
        <v>42808</v>
      </c>
      <c r="O466" s="255">
        <v>42887</v>
      </c>
      <c r="P466" s="287">
        <v>43616</v>
      </c>
      <c r="Q466" s="290">
        <v>371620</v>
      </c>
      <c r="R466" s="68">
        <v>0.5</v>
      </c>
      <c r="S466" s="67" t="s">
        <v>285</v>
      </c>
      <c r="T466" s="67">
        <v>185810</v>
      </c>
    </row>
    <row r="467" spans="2:20" ht="96.75" customHeight="1" x14ac:dyDescent="0.25">
      <c r="B467" s="384"/>
      <c r="C467" s="346"/>
      <c r="D467" s="358"/>
      <c r="E467" s="346"/>
      <c r="F467" s="85" t="s">
        <v>845</v>
      </c>
      <c r="G467" s="329" t="s">
        <v>847</v>
      </c>
      <c r="H467" s="329" t="s">
        <v>934</v>
      </c>
      <c r="I467" s="74" t="s">
        <v>854</v>
      </c>
      <c r="J467" s="66" t="s">
        <v>742</v>
      </c>
      <c r="K467" s="66" t="s">
        <v>843</v>
      </c>
      <c r="L467" s="78" t="s">
        <v>935</v>
      </c>
      <c r="M467" s="66" t="s">
        <v>33</v>
      </c>
      <c r="N467" s="255">
        <v>42758</v>
      </c>
      <c r="O467" s="255">
        <v>42736</v>
      </c>
      <c r="P467" s="287">
        <v>43465</v>
      </c>
      <c r="Q467" s="290">
        <v>106315</v>
      </c>
      <c r="R467" s="68">
        <v>0.6</v>
      </c>
      <c r="S467" s="67" t="s">
        <v>285</v>
      </c>
      <c r="T467" s="67">
        <v>63789</v>
      </c>
    </row>
    <row r="468" spans="2:20" ht="156.75" customHeight="1" x14ac:dyDescent="0.25">
      <c r="B468" s="384"/>
      <c r="C468" s="346"/>
      <c r="D468" s="358"/>
      <c r="E468" s="346"/>
      <c r="F468" s="85" t="s">
        <v>845</v>
      </c>
      <c r="G468" s="329" t="s">
        <v>847</v>
      </c>
      <c r="H468" s="329" t="s">
        <v>857</v>
      </c>
      <c r="I468" s="74" t="s">
        <v>855</v>
      </c>
      <c r="J468" s="66" t="s">
        <v>742</v>
      </c>
      <c r="K468" s="66" t="s">
        <v>843</v>
      </c>
      <c r="L468" s="78" t="s">
        <v>936</v>
      </c>
      <c r="M468" s="66" t="s">
        <v>13</v>
      </c>
      <c r="N468" s="255">
        <v>42758</v>
      </c>
      <c r="O468" s="255">
        <v>42736</v>
      </c>
      <c r="P468" s="287">
        <v>44196</v>
      </c>
      <c r="Q468" s="290">
        <v>529870</v>
      </c>
      <c r="R468" s="68">
        <v>0.6</v>
      </c>
      <c r="S468" s="67" t="s">
        <v>285</v>
      </c>
      <c r="T468" s="67">
        <v>317922</v>
      </c>
    </row>
    <row r="469" spans="2:20" ht="154.5" customHeight="1" x14ac:dyDescent="0.25">
      <c r="B469" s="384"/>
      <c r="C469" s="346"/>
      <c r="D469" s="358"/>
      <c r="E469" s="346"/>
      <c r="F469" s="85" t="s">
        <v>845</v>
      </c>
      <c r="G469" s="329" t="s">
        <v>847</v>
      </c>
      <c r="H469" s="329" t="s">
        <v>858</v>
      </c>
      <c r="I469" s="74" t="s">
        <v>856</v>
      </c>
      <c r="J469" s="66" t="s">
        <v>742</v>
      </c>
      <c r="K469" s="66" t="s">
        <v>843</v>
      </c>
      <c r="L469" s="78" t="s">
        <v>1507</v>
      </c>
      <c r="M469" s="66" t="s">
        <v>4</v>
      </c>
      <c r="N469" s="255">
        <v>42781</v>
      </c>
      <c r="O469" s="255">
        <v>42217</v>
      </c>
      <c r="P469" s="287">
        <v>43465</v>
      </c>
      <c r="Q469" s="290">
        <v>2831463.84</v>
      </c>
      <c r="R469" s="68">
        <v>0.4</v>
      </c>
      <c r="S469" s="67" t="s">
        <v>285</v>
      </c>
      <c r="T469" s="67">
        <v>1047641.62</v>
      </c>
    </row>
    <row r="470" spans="2:20" ht="208.5" customHeight="1" x14ac:dyDescent="0.25">
      <c r="B470" s="384"/>
      <c r="C470" s="346"/>
      <c r="D470" s="358"/>
      <c r="E470" s="346"/>
      <c r="F470" s="71" t="s">
        <v>948</v>
      </c>
      <c r="G470" s="329" t="s">
        <v>710</v>
      </c>
      <c r="H470" s="329" t="s">
        <v>955</v>
      </c>
      <c r="I470" s="74" t="s">
        <v>949</v>
      </c>
      <c r="J470" s="66" t="s">
        <v>742</v>
      </c>
      <c r="K470" s="66" t="s">
        <v>843</v>
      </c>
      <c r="L470" s="78" t="s">
        <v>979</v>
      </c>
      <c r="M470" s="66" t="s">
        <v>1</v>
      </c>
      <c r="N470" s="255">
        <v>42808</v>
      </c>
      <c r="O470" s="255">
        <v>42543</v>
      </c>
      <c r="P470" s="287">
        <v>43190</v>
      </c>
      <c r="Q470" s="290">
        <v>91359.89</v>
      </c>
      <c r="R470" s="68">
        <v>0.6</v>
      </c>
      <c r="S470" s="67" t="s">
        <v>285</v>
      </c>
      <c r="T470" s="67">
        <v>54815.93</v>
      </c>
    </row>
    <row r="471" spans="2:20" ht="181.5" customHeight="1" x14ac:dyDescent="0.25">
      <c r="B471" s="384"/>
      <c r="C471" s="346"/>
      <c r="D471" s="358"/>
      <c r="E471" s="346"/>
      <c r="F471" s="85" t="s">
        <v>845</v>
      </c>
      <c r="G471" s="329" t="s">
        <v>714</v>
      </c>
      <c r="H471" s="329" t="s">
        <v>969</v>
      </c>
      <c r="I471" s="74" t="s">
        <v>960</v>
      </c>
      <c r="J471" s="66" t="s">
        <v>742</v>
      </c>
      <c r="K471" s="66" t="s">
        <v>843</v>
      </c>
      <c r="L471" s="78" t="s">
        <v>977</v>
      </c>
      <c r="M471" s="66" t="s">
        <v>10</v>
      </c>
      <c r="N471" s="255">
        <v>42808</v>
      </c>
      <c r="O471" s="255">
        <v>42541</v>
      </c>
      <c r="P471" s="287">
        <v>42811</v>
      </c>
      <c r="Q471" s="290">
        <v>49805.39</v>
      </c>
      <c r="R471" s="68">
        <v>0.6</v>
      </c>
      <c r="S471" s="67" t="s">
        <v>285</v>
      </c>
      <c r="T471" s="67">
        <v>29883.23</v>
      </c>
    </row>
    <row r="472" spans="2:20" ht="209.25" customHeight="1" x14ac:dyDescent="0.25">
      <c r="B472" s="384"/>
      <c r="C472" s="346"/>
      <c r="D472" s="358"/>
      <c r="E472" s="346"/>
      <c r="F472" s="85" t="s">
        <v>948</v>
      </c>
      <c r="G472" s="329" t="s">
        <v>714</v>
      </c>
      <c r="H472" s="329" t="s">
        <v>956</v>
      </c>
      <c r="I472" s="74" t="s">
        <v>950</v>
      </c>
      <c r="J472" s="66" t="s">
        <v>742</v>
      </c>
      <c r="K472" s="66" t="s">
        <v>843</v>
      </c>
      <c r="L472" s="78" t="s">
        <v>980</v>
      </c>
      <c r="M472" s="66" t="s">
        <v>10</v>
      </c>
      <c r="N472" s="255">
        <v>42808</v>
      </c>
      <c r="O472" s="255">
        <v>42657</v>
      </c>
      <c r="P472" s="287">
        <v>43830</v>
      </c>
      <c r="Q472" s="327">
        <v>311210.69</v>
      </c>
      <c r="R472" s="68">
        <v>0.6</v>
      </c>
      <c r="S472" s="67" t="s">
        <v>285</v>
      </c>
      <c r="T472" s="328">
        <v>186726.41</v>
      </c>
    </row>
    <row r="473" spans="2:20" ht="209.25" customHeight="1" x14ac:dyDescent="0.25">
      <c r="B473" s="384"/>
      <c r="C473" s="346"/>
      <c r="D473" s="358"/>
      <c r="E473" s="346"/>
      <c r="F473" s="85" t="s">
        <v>948</v>
      </c>
      <c r="G473" s="329" t="s">
        <v>1212</v>
      </c>
      <c r="H473" s="329" t="s">
        <v>1213</v>
      </c>
      <c r="I473" s="74" t="s">
        <v>951</v>
      </c>
      <c r="J473" s="66" t="s">
        <v>742</v>
      </c>
      <c r="K473" s="66" t="s">
        <v>843</v>
      </c>
      <c r="L473" s="78" t="s">
        <v>981</v>
      </c>
      <c r="M473" s="69" t="s">
        <v>982</v>
      </c>
      <c r="N473" s="255">
        <v>42808</v>
      </c>
      <c r="O473" s="255">
        <v>42879</v>
      </c>
      <c r="P473" s="287">
        <v>43609</v>
      </c>
      <c r="Q473" s="290">
        <v>247810</v>
      </c>
      <c r="R473" s="68">
        <v>0.7</v>
      </c>
      <c r="S473" s="67" t="s">
        <v>285</v>
      </c>
      <c r="T473" s="67">
        <v>173467</v>
      </c>
    </row>
    <row r="474" spans="2:20" ht="149.25" customHeight="1" x14ac:dyDescent="0.25">
      <c r="B474" s="384"/>
      <c r="C474" s="346"/>
      <c r="D474" s="358"/>
      <c r="E474" s="346"/>
      <c r="F474" s="85" t="s">
        <v>948</v>
      </c>
      <c r="G474" s="329" t="s">
        <v>1214</v>
      </c>
      <c r="H474" s="329" t="s">
        <v>957</v>
      </c>
      <c r="I474" s="74" t="s">
        <v>952</v>
      </c>
      <c r="J474" s="66" t="s">
        <v>742</v>
      </c>
      <c r="K474" s="66" t="s">
        <v>843</v>
      </c>
      <c r="L474" s="78" t="s">
        <v>984</v>
      </c>
      <c r="M474" s="69" t="s">
        <v>985</v>
      </c>
      <c r="N474" s="255">
        <v>42808</v>
      </c>
      <c r="O474" s="255">
        <v>41913</v>
      </c>
      <c r="P474" s="287">
        <v>43131</v>
      </c>
      <c r="Q474" s="290">
        <v>537732.88</v>
      </c>
      <c r="R474" s="68">
        <v>0.6</v>
      </c>
      <c r="S474" s="67" t="s">
        <v>285</v>
      </c>
      <c r="T474" s="67">
        <v>322639.73</v>
      </c>
    </row>
    <row r="475" spans="2:20" ht="195.75" customHeight="1" x14ac:dyDescent="0.25">
      <c r="B475" s="384"/>
      <c r="C475" s="346"/>
      <c r="D475" s="358"/>
      <c r="E475" s="346"/>
      <c r="F475" s="85" t="s">
        <v>948</v>
      </c>
      <c r="G475" s="329" t="s">
        <v>1215</v>
      </c>
      <c r="H475" s="329" t="s">
        <v>958</v>
      </c>
      <c r="I475" s="74" t="s">
        <v>953</v>
      </c>
      <c r="J475" s="66" t="s">
        <v>742</v>
      </c>
      <c r="K475" s="66" t="s">
        <v>843</v>
      </c>
      <c r="L475" s="78" t="s">
        <v>986</v>
      </c>
      <c r="M475" s="66" t="s">
        <v>227</v>
      </c>
      <c r="N475" s="255">
        <v>42808</v>
      </c>
      <c r="O475" s="255">
        <v>42444</v>
      </c>
      <c r="P475" s="287">
        <v>43465</v>
      </c>
      <c r="Q475" s="290">
        <v>154768</v>
      </c>
      <c r="R475" s="68">
        <v>0.7</v>
      </c>
      <c r="S475" s="67" t="s">
        <v>285</v>
      </c>
      <c r="T475" s="67">
        <v>108337.60000000001</v>
      </c>
    </row>
    <row r="476" spans="2:20" ht="209.25" customHeight="1" x14ac:dyDescent="0.25">
      <c r="B476" s="384"/>
      <c r="C476" s="346"/>
      <c r="D476" s="358"/>
      <c r="E476" s="346"/>
      <c r="F476" s="85" t="s">
        <v>948</v>
      </c>
      <c r="G476" s="329" t="s">
        <v>1210</v>
      </c>
      <c r="H476" s="329" t="s">
        <v>959</v>
      </c>
      <c r="I476" s="74" t="s">
        <v>954</v>
      </c>
      <c r="J476" s="66" t="s">
        <v>742</v>
      </c>
      <c r="K476" s="66" t="s">
        <v>843</v>
      </c>
      <c r="L476" s="78" t="s">
        <v>987</v>
      </c>
      <c r="M476" s="66" t="s">
        <v>36</v>
      </c>
      <c r="N476" s="255">
        <v>42808</v>
      </c>
      <c r="O476" s="255">
        <v>42527</v>
      </c>
      <c r="P476" s="287">
        <v>43008</v>
      </c>
      <c r="Q476" s="290">
        <v>320189.39</v>
      </c>
      <c r="R476" s="68">
        <v>0.7</v>
      </c>
      <c r="S476" s="67" t="s">
        <v>285</v>
      </c>
      <c r="T476" s="67">
        <v>224132.57</v>
      </c>
    </row>
    <row r="477" spans="2:20" ht="177.75" customHeight="1" x14ac:dyDescent="0.25">
      <c r="B477" s="384"/>
      <c r="C477" s="346"/>
      <c r="D477" s="358"/>
      <c r="E477" s="346"/>
      <c r="F477" s="85" t="s">
        <v>845</v>
      </c>
      <c r="G477" s="329" t="s">
        <v>1209</v>
      </c>
      <c r="H477" s="329" t="s">
        <v>970</v>
      </c>
      <c r="I477" s="74" t="s">
        <v>968</v>
      </c>
      <c r="J477" s="66" t="s">
        <v>742</v>
      </c>
      <c r="K477" s="66" t="s">
        <v>843</v>
      </c>
      <c r="L477" s="78" t="s">
        <v>978</v>
      </c>
      <c r="M477" s="66" t="s">
        <v>10</v>
      </c>
      <c r="N477" s="255">
        <v>42808</v>
      </c>
      <c r="O477" s="255">
        <v>42736</v>
      </c>
      <c r="P477" s="287">
        <v>43220</v>
      </c>
      <c r="Q477" s="290">
        <v>1972530</v>
      </c>
      <c r="R477" s="68">
        <v>0.7</v>
      </c>
      <c r="S477" s="67" t="s">
        <v>285</v>
      </c>
      <c r="T477" s="67">
        <v>1380771</v>
      </c>
    </row>
    <row r="478" spans="2:20" ht="187.5" customHeight="1" x14ac:dyDescent="0.25">
      <c r="B478" s="384"/>
      <c r="C478" s="346"/>
      <c r="D478" s="358"/>
      <c r="E478" s="346"/>
      <c r="F478" s="85" t="s">
        <v>948</v>
      </c>
      <c r="G478" s="329" t="s">
        <v>715</v>
      </c>
      <c r="H478" s="329" t="s">
        <v>1516</v>
      </c>
      <c r="I478" s="74" t="s">
        <v>1517</v>
      </c>
      <c r="J478" s="66" t="s">
        <v>742</v>
      </c>
      <c r="K478" s="66" t="s">
        <v>843</v>
      </c>
      <c r="L478" s="78" t="s">
        <v>1518</v>
      </c>
      <c r="M478" s="66" t="s">
        <v>21</v>
      </c>
      <c r="N478" s="255">
        <v>42969</v>
      </c>
      <c r="O478" s="255">
        <v>42736</v>
      </c>
      <c r="P478" s="287">
        <v>43830</v>
      </c>
      <c r="Q478" s="290">
        <v>2765925.49</v>
      </c>
      <c r="R478" s="68">
        <v>0.6</v>
      </c>
      <c r="S478" s="67" t="s">
        <v>285</v>
      </c>
      <c r="T478" s="67">
        <v>1659555.29</v>
      </c>
    </row>
    <row r="479" spans="2:20" ht="190.5" customHeight="1" x14ac:dyDescent="0.25">
      <c r="B479" s="384"/>
      <c r="C479" s="346"/>
      <c r="D479" s="358"/>
      <c r="E479" s="346"/>
      <c r="F479" s="85" t="s">
        <v>964</v>
      </c>
      <c r="G479" s="329" t="s">
        <v>1218</v>
      </c>
      <c r="H479" s="329" t="s">
        <v>1100</v>
      </c>
      <c r="I479" s="74" t="s">
        <v>1090</v>
      </c>
      <c r="J479" s="66" t="s">
        <v>742</v>
      </c>
      <c r="K479" s="66" t="s">
        <v>843</v>
      </c>
      <c r="L479" s="78" t="s">
        <v>1110</v>
      </c>
      <c r="M479" s="66" t="s">
        <v>4</v>
      </c>
      <c r="N479" s="255">
        <v>42879</v>
      </c>
      <c r="O479" s="255">
        <v>42767</v>
      </c>
      <c r="P479" s="287">
        <v>43465</v>
      </c>
      <c r="Q479" s="290">
        <v>83640</v>
      </c>
      <c r="R479" s="68">
        <v>0.7</v>
      </c>
      <c r="S479" s="67" t="s">
        <v>285</v>
      </c>
      <c r="T479" s="67">
        <v>58548</v>
      </c>
    </row>
    <row r="480" spans="2:20" ht="190.5" customHeight="1" x14ac:dyDescent="0.25">
      <c r="B480" s="384"/>
      <c r="C480" s="346"/>
      <c r="D480" s="358"/>
      <c r="E480" s="346"/>
      <c r="F480" s="85" t="s">
        <v>964</v>
      </c>
      <c r="G480" s="329" t="s">
        <v>711</v>
      </c>
      <c r="H480" s="329" t="s">
        <v>1163</v>
      </c>
      <c r="I480" s="74" t="s">
        <v>1164</v>
      </c>
      <c r="J480" s="66" t="s">
        <v>742</v>
      </c>
      <c r="K480" s="66" t="s">
        <v>843</v>
      </c>
      <c r="L480" s="78" t="s">
        <v>1165</v>
      </c>
      <c r="M480" s="69" t="s">
        <v>1166</v>
      </c>
      <c r="N480" s="255">
        <v>42906</v>
      </c>
      <c r="O480" s="255">
        <v>42737</v>
      </c>
      <c r="P480" s="287">
        <v>43830</v>
      </c>
      <c r="Q480" s="290">
        <v>410158.86</v>
      </c>
      <c r="R480" s="68">
        <v>0.4</v>
      </c>
      <c r="S480" s="67" t="s">
        <v>285</v>
      </c>
      <c r="T480" s="67">
        <v>164063.54</v>
      </c>
    </row>
    <row r="481" spans="2:20" ht="214.5" customHeight="1" x14ac:dyDescent="0.25">
      <c r="B481" s="384"/>
      <c r="C481" s="346"/>
      <c r="D481" s="358"/>
      <c r="E481" s="346"/>
      <c r="F481" s="85" t="s">
        <v>964</v>
      </c>
      <c r="G481" s="329" t="s">
        <v>2668</v>
      </c>
      <c r="H481" s="329" t="s">
        <v>1101</v>
      </c>
      <c r="I481" s="74" t="s">
        <v>1091</v>
      </c>
      <c r="J481" s="66" t="s">
        <v>742</v>
      </c>
      <c r="K481" s="66" t="s">
        <v>843</v>
      </c>
      <c r="L481" s="78" t="s">
        <v>1111</v>
      </c>
      <c r="M481" s="69" t="s">
        <v>1112</v>
      </c>
      <c r="N481" s="255">
        <v>42884</v>
      </c>
      <c r="O481" s="255">
        <v>42736</v>
      </c>
      <c r="P481" s="287">
        <v>43738</v>
      </c>
      <c r="Q481" s="290">
        <v>134585</v>
      </c>
      <c r="R481" s="68">
        <v>0.7</v>
      </c>
      <c r="S481" s="67" t="s">
        <v>285</v>
      </c>
      <c r="T481" s="67">
        <v>94209.5</v>
      </c>
    </row>
    <row r="482" spans="2:20" ht="210.75" customHeight="1" x14ac:dyDescent="0.25">
      <c r="B482" s="384"/>
      <c r="C482" s="346"/>
      <c r="D482" s="358"/>
      <c r="E482" s="346"/>
      <c r="F482" s="85" t="s">
        <v>964</v>
      </c>
      <c r="G482" s="329" t="s">
        <v>713</v>
      </c>
      <c r="H482" s="329" t="s">
        <v>1102</v>
      </c>
      <c r="I482" s="74" t="s">
        <v>1092</v>
      </c>
      <c r="J482" s="66" t="s">
        <v>742</v>
      </c>
      <c r="K482" s="66" t="s">
        <v>843</v>
      </c>
      <c r="L482" s="78" t="s">
        <v>1113</v>
      </c>
      <c r="M482" s="69" t="s">
        <v>1116</v>
      </c>
      <c r="N482" s="255">
        <v>42884</v>
      </c>
      <c r="O482" s="255">
        <v>43070</v>
      </c>
      <c r="P482" s="287">
        <v>44165</v>
      </c>
      <c r="Q482" s="290">
        <v>621793</v>
      </c>
      <c r="R482" s="68">
        <v>0.4</v>
      </c>
      <c r="S482" s="67" t="s">
        <v>285</v>
      </c>
      <c r="T482" s="67">
        <v>248717.2</v>
      </c>
    </row>
    <row r="483" spans="2:20" ht="64.5" customHeight="1" x14ac:dyDescent="0.25">
      <c r="B483" s="384"/>
      <c r="C483" s="346"/>
      <c r="D483" s="358"/>
      <c r="E483" s="346"/>
      <c r="F483" s="85" t="s">
        <v>964</v>
      </c>
      <c r="G483" s="329" t="s">
        <v>911</v>
      </c>
      <c r="H483" s="329" t="s">
        <v>1103</v>
      </c>
      <c r="I483" s="74" t="s">
        <v>1093</v>
      </c>
      <c r="J483" s="66" t="s">
        <v>742</v>
      </c>
      <c r="K483" s="66" t="s">
        <v>843</v>
      </c>
      <c r="L483" s="78" t="s">
        <v>1114</v>
      </c>
      <c r="M483" s="66" t="s">
        <v>384</v>
      </c>
      <c r="N483" s="255">
        <v>42884</v>
      </c>
      <c r="O483" s="255">
        <v>42736</v>
      </c>
      <c r="P483" s="287">
        <v>43830</v>
      </c>
      <c r="Q483" s="290">
        <v>311805</v>
      </c>
      <c r="R483" s="68">
        <v>0.6</v>
      </c>
      <c r="S483" s="67" t="s">
        <v>285</v>
      </c>
      <c r="T483" s="67">
        <v>187083</v>
      </c>
    </row>
    <row r="484" spans="2:20" ht="180.75" customHeight="1" x14ac:dyDescent="0.25">
      <c r="B484" s="384"/>
      <c r="C484" s="346"/>
      <c r="D484" s="358"/>
      <c r="E484" s="346"/>
      <c r="F484" s="85" t="s">
        <v>964</v>
      </c>
      <c r="G484" s="329" t="s">
        <v>1210</v>
      </c>
      <c r="H484" s="329" t="s">
        <v>1104</v>
      </c>
      <c r="I484" s="74" t="s">
        <v>1094</v>
      </c>
      <c r="J484" s="66" t="s">
        <v>742</v>
      </c>
      <c r="K484" s="66" t="s">
        <v>843</v>
      </c>
      <c r="L484" s="78" t="s">
        <v>1115</v>
      </c>
      <c r="M484" s="66" t="s">
        <v>36</v>
      </c>
      <c r="N484" s="255">
        <v>42884</v>
      </c>
      <c r="O484" s="255">
        <v>42887</v>
      </c>
      <c r="P484" s="287">
        <v>43373</v>
      </c>
      <c r="Q484" s="290">
        <v>75952.5</v>
      </c>
      <c r="R484" s="68">
        <v>0.7</v>
      </c>
      <c r="S484" s="67" t="s">
        <v>285</v>
      </c>
      <c r="T484" s="67">
        <v>53166.75</v>
      </c>
    </row>
    <row r="485" spans="2:20" ht="143.25" customHeight="1" x14ac:dyDescent="0.25">
      <c r="B485" s="384"/>
      <c r="C485" s="346"/>
      <c r="D485" s="358"/>
      <c r="E485" s="346"/>
      <c r="F485" s="85" t="s">
        <v>964</v>
      </c>
      <c r="G485" s="329" t="s">
        <v>1219</v>
      </c>
      <c r="H485" s="329" t="s">
        <v>1105</v>
      </c>
      <c r="I485" s="74" t="s">
        <v>1095</v>
      </c>
      <c r="J485" s="66" t="s">
        <v>742</v>
      </c>
      <c r="K485" s="66" t="s">
        <v>843</v>
      </c>
      <c r="L485" s="78" t="s">
        <v>1117</v>
      </c>
      <c r="M485" s="66" t="s">
        <v>384</v>
      </c>
      <c r="N485" s="255">
        <v>42884</v>
      </c>
      <c r="O485" s="255">
        <v>42736</v>
      </c>
      <c r="P485" s="287">
        <v>43465</v>
      </c>
      <c r="Q485" s="290">
        <v>605085.54</v>
      </c>
      <c r="R485" s="68">
        <v>0.6</v>
      </c>
      <c r="S485" s="67" t="s">
        <v>285</v>
      </c>
      <c r="T485" s="67">
        <v>363051.32</v>
      </c>
    </row>
    <row r="486" spans="2:20" ht="206.25" customHeight="1" x14ac:dyDescent="0.25">
      <c r="B486" s="384"/>
      <c r="C486" s="346"/>
      <c r="D486" s="358"/>
      <c r="E486" s="346"/>
      <c r="F486" s="85" t="s">
        <v>964</v>
      </c>
      <c r="G486" s="329" t="s">
        <v>1220</v>
      </c>
      <c r="H486" s="329" t="s">
        <v>1106</v>
      </c>
      <c r="I486" s="74" t="s">
        <v>1096</v>
      </c>
      <c r="J486" s="66" t="s">
        <v>742</v>
      </c>
      <c r="K486" s="66" t="s">
        <v>843</v>
      </c>
      <c r="L486" s="78" t="s">
        <v>1118</v>
      </c>
      <c r="M486" s="69" t="s">
        <v>1119</v>
      </c>
      <c r="N486" s="255">
        <v>42884</v>
      </c>
      <c r="O486" s="255">
        <v>43009</v>
      </c>
      <c r="P486" s="287">
        <v>44105</v>
      </c>
      <c r="Q486" s="290">
        <v>465160</v>
      </c>
      <c r="R486" s="68">
        <v>0.5</v>
      </c>
      <c r="S486" s="67" t="s">
        <v>285</v>
      </c>
      <c r="T486" s="67">
        <v>232580</v>
      </c>
    </row>
    <row r="487" spans="2:20" ht="207" customHeight="1" x14ac:dyDescent="0.25">
      <c r="B487" s="384"/>
      <c r="C487" s="346"/>
      <c r="D487" s="358"/>
      <c r="E487" s="346"/>
      <c r="F487" s="85" t="s">
        <v>964</v>
      </c>
      <c r="G487" s="329" t="s">
        <v>2669</v>
      </c>
      <c r="H487" s="329" t="s">
        <v>1107</v>
      </c>
      <c r="I487" s="74" t="s">
        <v>1097</v>
      </c>
      <c r="J487" s="66" t="s">
        <v>742</v>
      </c>
      <c r="K487" s="66" t="s">
        <v>843</v>
      </c>
      <c r="L487" s="78" t="s">
        <v>1120</v>
      </c>
      <c r="M487" s="69" t="s">
        <v>1746</v>
      </c>
      <c r="N487" s="255">
        <v>42884</v>
      </c>
      <c r="O487" s="255">
        <v>42856</v>
      </c>
      <c r="P487" s="287">
        <v>43829</v>
      </c>
      <c r="Q487" s="290">
        <v>320920</v>
      </c>
      <c r="R487" s="68">
        <v>0.5</v>
      </c>
      <c r="S487" s="67" t="s">
        <v>285</v>
      </c>
      <c r="T487" s="77">
        <v>160460</v>
      </c>
    </row>
    <row r="488" spans="2:20" ht="185.25" customHeight="1" x14ac:dyDescent="0.25">
      <c r="B488" s="384"/>
      <c r="C488" s="346"/>
      <c r="D488" s="358"/>
      <c r="E488" s="346"/>
      <c r="F488" s="85" t="s">
        <v>964</v>
      </c>
      <c r="G488" s="329" t="s">
        <v>715</v>
      </c>
      <c r="H488" s="329" t="s">
        <v>1108</v>
      </c>
      <c r="I488" s="74" t="s">
        <v>1098</v>
      </c>
      <c r="J488" s="66" t="s">
        <v>742</v>
      </c>
      <c r="K488" s="66" t="s">
        <v>843</v>
      </c>
      <c r="L488" s="78" t="s">
        <v>1121</v>
      </c>
      <c r="M488" s="66" t="s">
        <v>21</v>
      </c>
      <c r="N488" s="255">
        <v>42884</v>
      </c>
      <c r="O488" s="255">
        <v>42736</v>
      </c>
      <c r="P488" s="287">
        <v>43190</v>
      </c>
      <c r="Q488" s="290">
        <v>64113.66</v>
      </c>
      <c r="R488" s="68">
        <v>0.6</v>
      </c>
      <c r="S488" s="67" t="s">
        <v>285</v>
      </c>
      <c r="T488" s="67">
        <v>38468.199999999997</v>
      </c>
    </row>
    <row r="489" spans="2:20" ht="185.25" customHeight="1" x14ac:dyDescent="0.25">
      <c r="B489" s="384"/>
      <c r="C489" s="346"/>
      <c r="D489" s="358"/>
      <c r="E489" s="346"/>
      <c r="F489" s="85" t="s">
        <v>964</v>
      </c>
      <c r="G489" s="329" t="s">
        <v>1210</v>
      </c>
      <c r="H489" s="329" t="s">
        <v>1109</v>
      </c>
      <c r="I489" s="74" t="s">
        <v>1099</v>
      </c>
      <c r="J489" s="66" t="s">
        <v>742</v>
      </c>
      <c r="K489" s="66" t="s">
        <v>843</v>
      </c>
      <c r="L489" s="78" t="s">
        <v>1122</v>
      </c>
      <c r="M489" s="69" t="s">
        <v>36</v>
      </c>
      <c r="N489" s="255">
        <v>42884</v>
      </c>
      <c r="O489" s="255">
        <v>42736</v>
      </c>
      <c r="P489" s="287">
        <v>43465</v>
      </c>
      <c r="Q489" s="290">
        <v>136766.49</v>
      </c>
      <c r="R489" s="68">
        <v>0.6</v>
      </c>
      <c r="S489" s="67" t="s">
        <v>285</v>
      </c>
      <c r="T489" s="67">
        <v>82059.89</v>
      </c>
    </row>
    <row r="490" spans="2:20" ht="185.25" customHeight="1" x14ac:dyDescent="0.25">
      <c r="B490" s="384"/>
      <c r="C490" s="346"/>
      <c r="D490" s="358"/>
      <c r="E490" s="346"/>
      <c r="F490" s="85" t="s">
        <v>845</v>
      </c>
      <c r="G490" s="329" t="s">
        <v>711</v>
      </c>
      <c r="H490" s="329" t="s">
        <v>1169</v>
      </c>
      <c r="I490" s="74" t="s">
        <v>1167</v>
      </c>
      <c r="J490" s="66" t="s">
        <v>742</v>
      </c>
      <c r="K490" s="66" t="s">
        <v>843</v>
      </c>
      <c r="L490" s="78" t="s">
        <v>1171</v>
      </c>
      <c r="M490" s="66" t="s">
        <v>25</v>
      </c>
      <c r="N490" s="255">
        <v>42912</v>
      </c>
      <c r="O490" s="255">
        <v>42656</v>
      </c>
      <c r="P490" s="287">
        <v>43616</v>
      </c>
      <c r="Q490" s="290">
        <v>1342900.67</v>
      </c>
      <c r="R490" s="68">
        <v>0.6</v>
      </c>
      <c r="S490" s="67" t="s">
        <v>285</v>
      </c>
      <c r="T490" s="67">
        <v>805740.4</v>
      </c>
    </row>
    <row r="491" spans="2:20" ht="184.8" x14ac:dyDescent="0.25">
      <c r="B491" s="384"/>
      <c r="C491" s="346"/>
      <c r="D491" s="358"/>
      <c r="E491" s="346"/>
      <c r="F491" s="85" t="s">
        <v>845</v>
      </c>
      <c r="G491" s="329" t="s">
        <v>1376</v>
      </c>
      <c r="H491" s="329" t="s">
        <v>1377</v>
      </c>
      <c r="I491" s="74" t="s">
        <v>1375</v>
      </c>
      <c r="J491" s="66" t="s">
        <v>742</v>
      </c>
      <c r="K491" s="66" t="s">
        <v>843</v>
      </c>
      <c r="L491" s="78" t="s">
        <v>1396</v>
      </c>
      <c r="M491" s="66" t="s">
        <v>36</v>
      </c>
      <c r="N491" s="255">
        <v>42928</v>
      </c>
      <c r="O491" s="255">
        <v>42644</v>
      </c>
      <c r="P491" s="287">
        <v>43465</v>
      </c>
      <c r="Q491" s="290">
        <v>410250</v>
      </c>
      <c r="R491" s="68">
        <v>0.7</v>
      </c>
      <c r="S491" s="67" t="s">
        <v>285</v>
      </c>
      <c r="T491" s="67">
        <v>287175</v>
      </c>
    </row>
    <row r="492" spans="2:20" ht="183.75" customHeight="1" x14ac:dyDescent="0.25">
      <c r="B492" s="384"/>
      <c r="C492" s="346"/>
      <c r="D492" s="358"/>
      <c r="E492" s="346"/>
      <c r="F492" s="85" t="s">
        <v>845</v>
      </c>
      <c r="G492" s="329" t="s">
        <v>714</v>
      </c>
      <c r="H492" s="329" t="s">
        <v>1170</v>
      </c>
      <c r="I492" s="74" t="s">
        <v>1168</v>
      </c>
      <c r="J492" s="66" t="s">
        <v>742</v>
      </c>
      <c r="K492" s="66" t="s">
        <v>843</v>
      </c>
      <c r="L492" s="78" t="s">
        <v>1172</v>
      </c>
      <c r="M492" s="66" t="s">
        <v>10</v>
      </c>
      <c r="N492" s="255">
        <v>42912</v>
      </c>
      <c r="O492" s="255">
        <v>43009</v>
      </c>
      <c r="P492" s="287">
        <v>43769</v>
      </c>
      <c r="Q492" s="290">
        <v>3524970.25</v>
      </c>
      <c r="R492" s="68">
        <v>0.6</v>
      </c>
      <c r="S492" s="67" t="s">
        <v>285</v>
      </c>
      <c r="T492" s="67">
        <v>2114982.15</v>
      </c>
    </row>
    <row r="493" spans="2:20" ht="183.75" customHeight="1" x14ac:dyDescent="0.25">
      <c r="B493" s="384"/>
      <c r="C493" s="346"/>
      <c r="D493" s="358"/>
      <c r="E493" s="346"/>
      <c r="F493" s="180" t="s">
        <v>948</v>
      </c>
      <c r="G493" s="329" t="s">
        <v>1218</v>
      </c>
      <c r="H493" s="329" t="s">
        <v>2000</v>
      </c>
      <c r="I493" s="178" t="s">
        <v>1999</v>
      </c>
      <c r="J493" s="179" t="s">
        <v>742</v>
      </c>
      <c r="K493" s="179" t="s">
        <v>843</v>
      </c>
      <c r="L493" s="78" t="s">
        <v>2001</v>
      </c>
      <c r="M493" s="181" t="s">
        <v>2002</v>
      </c>
      <c r="N493" s="255">
        <v>43223</v>
      </c>
      <c r="O493" s="255">
        <v>43221</v>
      </c>
      <c r="P493" s="287">
        <v>44651</v>
      </c>
      <c r="Q493" s="290">
        <v>672284.68</v>
      </c>
      <c r="R493" s="68">
        <v>0.7</v>
      </c>
      <c r="S493" s="67" t="s">
        <v>285</v>
      </c>
      <c r="T493" s="67">
        <v>470599.28</v>
      </c>
    </row>
    <row r="494" spans="2:20" ht="183.75" customHeight="1" x14ac:dyDescent="0.25">
      <c r="B494" s="384"/>
      <c r="C494" s="346"/>
      <c r="D494" s="358"/>
      <c r="E494" s="346"/>
      <c r="F494" s="85" t="s">
        <v>948</v>
      </c>
      <c r="G494" s="329" t="s">
        <v>2670</v>
      </c>
      <c r="H494" s="329" t="s">
        <v>1520</v>
      </c>
      <c r="I494" s="74" t="s">
        <v>1523</v>
      </c>
      <c r="J494" s="66" t="s">
        <v>742</v>
      </c>
      <c r="K494" s="66" t="s">
        <v>843</v>
      </c>
      <c r="L494" s="78" t="s">
        <v>1526</v>
      </c>
      <c r="M494" s="69" t="s">
        <v>1119</v>
      </c>
      <c r="N494" s="255">
        <v>42969</v>
      </c>
      <c r="O494" s="255">
        <v>42887</v>
      </c>
      <c r="P494" s="287">
        <v>43343</v>
      </c>
      <c r="Q494" s="290">
        <v>75000</v>
      </c>
      <c r="R494" s="68">
        <v>0.7</v>
      </c>
      <c r="S494" s="67" t="s">
        <v>285</v>
      </c>
      <c r="T494" s="67">
        <v>52500</v>
      </c>
    </row>
    <row r="495" spans="2:20" ht="183.75" customHeight="1" x14ac:dyDescent="0.25">
      <c r="B495" s="384"/>
      <c r="C495" s="346"/>
      <c r="D495" s="358"/>
      <c r="E495" s="346"/>
      <c r="F495" s="85" t="s">
        <v>948</v>
      </c>
      <c r="G495" s="329" t="s">
        <v>1519</v>
      </c>
      <c r="H495" s="329" t="s">
        <v>1521</v>
      </c>
      <c r="I495" s="74" t="s">
        <v>1524</v>
      </c>
      <c r="J495" s="66" t="s">
        <v>742</v>
      </c>
      <c r="K495" s="66" t="s">
        <v>843</v>
      </c>
      <c r="L495" s="78" t="s">
        <v>1527</v>
      </c>
      <c r="M495" s="66" t="s">
        <v>25</v>
      </c>
      <c r="N495" s="255">
        <v>42969</v>
      </c>
      <c r="O495" s="255">
        <v>42795</v>
      </c>
      <c r="P495" s="287">
        <v>43525</v>
      </c>
      <c r="Q495" s="290">
        <v>206480</v>
      </c>
      <c r="R495" s="68">
        <v>0.7</v>
      </c>
      <c r="S495" s="67" t="s">
        <v>285</v>
      </c>
      <c r="T495" s="67">
        <v>144536</v>
      </c>
    </row>
    <row r="496" spans="2:20" ht="183.75" customHeight="1" x14ac:dyDescent="0.25">
      <c r="B496" s="384"/>
      <c r="C496" s="346"/>
      <c r="D496" s="358"/>
      <c r="E496" s="346"/>
      <c r="F496" s="85" t="s">
        <v>948</v>
      </c>
      <c r="G496" s="329" t="s">
        <v>715</v>
      </c>
      <c r="H496" s="329" t="s">
        <v>1522</v>
      </c>
      <c r="I496" s="74" t="s">
        <v>1525</v>
      </c>
      <c r="J496" s="66" t="s">
        <v>742</v>
      </c>
      <c r="K496" s="66" t="s">
        <v>843</v>
      </c>
      <c r="L496" s="78" t="s">
        <v>1528</v>
      </c>
      <c r="M496" s="66" t="s">
        <v>21</v>
      </c>
      <c r="N496" s="255">
        <v>42969</v>
      </c>
      <c r="O496" s="255">
        <v>42887</v>
      </c>
      <c r="P496" s="287">
        <v>43480</v>
      </c>
      <c r="Q496" s="290">
        <v>254610</v>
      </c>
      <c r="R496" s="68">
        <v>0.6</v>
      </c>
      <c r="S496" s="67" t="s">
        <v>285</v>
      </c>
      <c r="T496" s="67">
        <v>152766</v>
      </c>
    </row>
    <row r="497" spans="2:20" ht="183.75" customHeight="1" x14ac:dyDescent="0.25">
      <c r="B497" s="384"/>
      <c r="C497" s="346"/>
      <c r="D497" s="358"/>
      <c r="E497" s="346"/>
      <c r="F497" s="85" t="s">
        <v>845</v>
      </c>
      <c r="G497" s="329" t="s">
        <v>717</v>
      </c>
      <c r="H497" s="329" t="s">
        <v>1378</v>
      </c>
      <c r="I497" s="74" t="s">
        <v>1379</v>
      </c>
      <c r="J497" s="66" t="s">
        <v>742</v>
      </c>
      <c r="K497" s="66" t="s">
        <v>843</v>
      </c>
      <c r="L497" s="78" t="s">
        <v>1397</v>
      </c>
      <c r="M497" s="66" t="s">
        <v>33</v>
      </c>
      <c r="N497" s="255">
        <v>42928</v>
      </c>
      <c r="O497" s="255">
        <v>42669</v>
      </c>
      <c r="P497" s="287">
        <v>43465</v>
      </c>
      <c r="Q497" s="290">
        <v>1340830.8600000001</v>
      </c>
      <c r="R497" s="68">
        <v>0.6</v>
      </c>
      <c r="S497" s="67" t="s">
        <v>285</v>
      </c>
      <c r="T497" s="67">
        <v>804498.52</v>
      </c>
    </row>
    <row r="498" spans="2:20" ht="198.75" customHeight="1" x14ac:dyDescent="0.25">
      <c r="B498" s="384"/>
      <c r="C498" s="346"/>
      <c r="D498" s="358"/>
      <c r="E498" s="346"/>
      <c r="F498" s="85" t="s">
        <v>845</v>
      </c>
      <c r="G498" s="329" t="s">
        <v>1211</v>
      </c>
      <c r="H498" s="329" t="s">
        <v>1382</v>
      </c>
      <c r="I498" s="74" t="s">
        <v>1380</v>
      </c>
      <c r="J498" s="66" t="s">
        <v>742</v>
      </c>
      <c r="K498" s="66" t="s">
        <v>843</v>
      </c>
      <c r="L498" s="78" t="s">
        <v>1398</v>
      </c>
      <c r="M498" s="66" t="s">
        <v>1026</v>
      </c>
      <c r="N498" s="255">
        <v>42928</v>
      </c>
      <c r="O498" s="255">
        <v>43009</v>
      </c>
      <c r="P498" s="287">
        <v>43646</v>
      </c>
      <c r="Q498" s="290">
        <v>395543.64</v>
      </c>
      <c r="R498" s="68">
        <v>0.7</v>
      </c>
      <c r="S498" s="67" t="s">
        <v>285</v>
      </c>
      <c r="T498" s="67">
        <v>276880.55</v>
      </c>
    </row>
    <row r="499" spans="2:20" ht="155.25" customHeight="1" x14ac:dyDescent="0.25">
      <c r="B499" s="384"/>
      <c r="C499" s="346"/>
      <c r="D499" s="358"/>
      <c r="E499" s="346"/>
      <c r="F499" s="85" t="s">
        <v>845</v>
      </c>
      <c r="G499" s="329" t="s">
        <v>717</v>
      </c>
      <c r="H499" s="329" t="s">
        <v>1383</v>
      </c>
      <c r="I499" s="74" t="s">
        <v>1381</v>
      </c>
      <c r="J499" s="66" t="s">
        <v>742</v>
      </c>
      <c r="K499" s="66" t="s">
        <v>843</v>
      </c>
      <c r="L499" s="78" t="s">
        <v>1399</v>
      </c>
      <c r="M499" s="66" t="s">
        <v>33</v>
      </c>
      <c r="N499" s="255">
        <v>42928</v>
      </c>
      <c r="O499" s="255">
        <v>42663</v>
      </c>
      <c r="P499" s="287">
        <v>43251</v>
      </c>
      <c r="Q499" s="290">
        <v>294007.38</v>
      </c>
      <c r="R499" s="68">
        <v>0.6</v>
      </c>
      <c r="S499" s="67" t="s">
        <v>285</v>
      </c>
      <c r="T499" s="67">
        <v>176404.43</v>
      </c>
    </row>
    <row r="500" spans="2:20" ht="224.25" customHeight="1" thickBot="1" x14ac:dyDescent="0.3">
      <c r="B500" s="384"/>
      <c r="C500" s="346"/>
      <c r="D500" s="358"/>
      <c r="E500" s="347"/>
      <c r="F500" s="101" t="s">
        <v>948</v>
      </c>
      <c r="G500" s="329" t="s">
        <v>2513</v>
      </c>
      <c r="H500" s="329" t="s">
        <v>1529</v>
      </c>
      <c r="I500" s="96" t="s">
        <v>1530</v>
      </c>
      <c r="J500" s="94" t="s">
        <v>742</v>
      </c>
      <c r="K500" s="94" t="s">
        <v>843</v>
      </c>
      <c r="L500" s="78" t="s">
        <v>1531</v>
      </c>
      <c r="M500" s="94" t="s">
        <v>13</v>
      </c>
      <c r="N500" s="260">
        <v>42969</v>
      </c>
      <c r="O500" s="260">
        <v>43101</v>
      </c>
      <c r="P500" s="288">
        <v>43465</v>
      </c>
      <c r="Q500" s="291">
        <v>1383281</v>
      </c>
      <c r="R500" s="99">
        <v>0.6</v>
      </c>
      <c r="S500" s="98" t="s">
        <v>285</v>
      </c>
      <c r="T500" s="98">
        <v>829968.6</v>
      </c>
    </row>
    <row r="501" spans="2:20" ht="42.75" customHeight="1" thickBot="1" x14ac:dyDescent="0.3">
      <c r="B501" s="384"/>
      <c r="C501" s="346"/>
      <c r="D501" s="359"/>
      <c r="E501" s="364" t="s">
        <v>843</v>
      </c>
      <c r="F501" s="365"/>
      <c r="G501" s="365"/>
      <c r="H501" s="365"/>
      <c r="I501" s="365"/>
      <c r="J501" s="365"/>
      <c r="K501" s="121">
        <f>COUNTA(K459:K500)</f>
        <v>42</v>
      </c>
      <c r="L501" s="366"/>
      <c r="M501" s="367"/>
      <c r="N501" s="367"/>
      <c r="O501" s="367"/>
      <c r="P501" s="367"/>
      <c r="Q501" s="269">
        <f>SUM(Q459:Q500)</f>
        <v>25371660.099999998</v>
      </c>
      <c r="R501" s="415"/>
      <c r="S501" s="416"/>
      <c r="T501" s="123">
        <f>SUM(T459:T500)</f>
        <v>14626582.310000001</v>
      </c>
    </row>
    <row r="502" spans="2:20" ht="79.8" thickBot="1" x14ac:dyDescent="0.3">
      <c r="B502" s="384"/>
      <c r="C502" s="346"/>
      <c r="D502" s="358"/>
      <c r="E502" s="138"/>
      <c r="F502" s="138" t="s">
        <v>589</v>
      </c>
      <c r="G502" s="329" t="s">
        <v>1221</v>
      </c>
      <c r="H502" s="329" t="s">
        <v>591</v>
      </c>
      <c r="I502" s="135" t="s">
        <v>590</v>
      </c>
      <c r="J502" s="139" t="s">
        <v>592</v>
      </c>
      <c r="K502" s="139" t="s">
        <v>593</v>
      </c>
      <c r="L502" s="78" t="s">
        <v>594</v>
      </c>
      <c r="M502" s="139" t="s">
        <v>384</v>
      </c>
      <c r="N502" s="268">
        <v>42543</v>
      </c>
      <c r="O502" s="268">
        <v>42208</v>
      </c>
      <c r="P502" s="295">
        <v>45291</v>
      </c>
      <c r="Q502" s="302">
        <v>17230500</v>
      </c>
      <c r="R502" s="141">
        <v>0.41</v>
      </c>
      <c r="S502" s="140" t="s">
        <v>285</v>
      </c>
      <c r="T502" s="140">
        <v>7000000</v>
      </c>
    </row>
    <row r="503" spans="2:20" ht="42.75" customHeight="1" thickBot="1" x14ac:dyDescent="0.3">
      <c r="B503" s="384"/>
      <c r="C503" s="346"/>
      <c r="D503" s="359"/>
      <c r="E503" s="375" t="s">
        <v>593</v>
      </c>
      <c r="F503" s="376"/>
      <c r="G503" s="376"/>
      <c r="H503" s="376"/>
      <c r="I503" s="376"/>
      <c r="J503" s="376"/>
      <c r="K503" s="121">
        <f>COUNTA(K502:K502)</f>
        <v>1</v>
      </c>
      <c r="L503" s="366"/>
      <c r="M503" s="367"/>
      <c r="N503" s="367"/>
      <c r="O503" s="367"/>
      <c r="P503" s="367"/>
      <c r="Q503" s="269">
        <f>SUM(Q502)</f>
        <v>17230500</v>
      </c>
      <c r="R503" s="415"/>
      <c r="S503" s="416"/>
      <c r="T503" s="123">
        <f>SUM(T502)</f>
        <v>7000000</v>
      </c>
    </row>
    <row r="504" spans="2:20" s="17" customFormat="1" ht="171.6" x14ac:dyDescent="0.25">
      <c r="B504" s="384"/>
      <c r="C504" s="346"/>
      <c r="D504" s="358"/>
      <c r="E504" s="431" t="s">
        <v>817</v>
      </c>
      <c r="F504" s="431" t="s">
        <v>816</v>
      </c>
      <c r="G504" s="329" t="s">
        <v>1210</v>
      </c>
      <c r="H504" s="329" t="s">
        <v>1160</v>
      </c>
      <c r="I504" s="107" t="s">
        <v>1159</v>
      </c>
      <c r="J504" s="107" t="s">
        <v>742</v>
      </c>
      <c r="K504" s="107" t="s">
        <v>743</v>
      </c>
      <c r="L504" s="78" t="s">
        <v>1173</v>
      </c>
      <c r="M504" s="107" t="s">
        <v>36</v>
      </c>
      <c r="N504" s="267">
        <v>42912</v>
      </c>
      <c r="O504" s="267">
        <v>41913</v>
      </c>
      <c r="P504" s="286">
        <v>43281</v>
      </c>
      <c r="Q504" s="289">
        <v>46665.8</v>
      </c>
      <c r="R504" s="132">
        <v>0.65</v>
      </c>
      <c r="S504" s="130" t="s">
        <v>285</v>
      </c>
      <c r="T504" s="130">
        <v>30332.77</v>
      </c>
    </row>
    <row r="505" spans="2:20" ht="206.25" customHeight="1" x14ac:dyDescent="0.25">
      <c r="B505" s="384"/>
      <c r="C505" s="346"/>
      <c r="D505" s="358"/>
      <c r="E505" s="432"/>
      <c r="F505" s="432"/>
      <c r="G505" s="329" t="s">
        <v>824</v>
      </c>
      <c r="H505" s="329" t="s">
        <v>831</v>
      </c>
      <c r="I505" s="74" t="s">
        <v>818</v>
      </c>
      <c r="J505" s="74" t="s">
        <v>742</v>
      </c>
      <c r="K505" s="74" t="s">
        <v>743</v>
      </c>
      <c r="L505" s="78" t="s">
        <v>832</v>
      </c>
      <c r="M505" s="76" t="s">
        <v>10</v>
      </c>
      <c r="N505" s="255">
        <v>42725</v>
      </c>
      <c r="O505" s="255">
        <v>42430</v>
      </c>
      <c r="P505" s="287">
        <v>42735</v>
      </c>
      <c r="Q505" s="299">
        <v>229678.81</v>
      </c>
      <c r="R505" s="86">
        <v>0.65</v>
      </c>
      <c r="S505" s="77" t="s">
        <v>285</v>
      </c>
      <c r="T505" s="77">
        <v>149291.23000000001</v>
      </c>
    </row>
    <row r="506" spans="2:20" ht="105.75" customHeight="1" x14ac:dyDescent="0.25">
      <c r="B506" s="384"/>
      <c r="C506" s="346"/>
      <c r="D506" s="358"/>
      <c r="E506" s="432"/>
      <c r="F506" s="432"/>
      <c r="G506" s="329" t="s">
        <v>712</v>
      </c>
      <c r="H506" s="329" t="s">
        <v>830</v>
      </c>
      <c r="I506" s="74" t="s">
        <v>819</v>
      </c>
      <c r="J506" s="74" t="s">
        <v>742</v>
      </c>
      <c r="K506" s="74" t="s">
        <v>743</v>
      </c>
      <c r="L506" s="78" t="s">
        <v>833</v>
      </c>
      <c r="M506" s="76" t="s">
        <v>744</v>
      </c>
      <c r="N506" s="255">
        <v>42725</v>
      </c>
      <c r="O506" s="255">
        <v>42684</v>
      </c>
      <c r="P506" s="287">
        <v>43069</v>
      </c>
      <c r="Q506" s="299">
        <v>30181.23</v>
      </c>
      <c r="R506" s="86">
        <v>0.65</v>
      </c>
      <c r="S506" s="77" t="s">
        <v>285</v>
      </c>
      <c r="T506" s="77">
        <v>19617.8</v>
      </c>
    </row>
    <row r="507" spans="2:20" ht="167.25" customHeight="1" x14ac:dyDescent="0.25">
      <c r="B507" s="384"/>
      <c r="C507" s="346"/>
      <c r="D507" s="358"/>
      <c r="E507" s="432"/>
      <c r="F507" s="432"/>
      <c r="G507" s="329" t="s">
        <v>712</v>
      </c>
      <c r="H507" s="329" t="s">
        <v>829</v>
      </c>
      <c r="I507" s="74" t="s">
        <v>820</v>
      </c>
      <c r="J507" s="74" t="s">
        <v>742</v>
      </c>
      <c r="K507" s="74" t="s">
        <v>743</v>
      </c>
      <c r="L507" s="78" t="s">
        <v>834</v>
      </c>
      <c r="M507" s="76" t="s">
        <v>744</v>
      </c>
      <c r="N507" s="255">
        <v>42725</v>
      </c>
      <c r="O507" s="255">
        <v>42403</v>
      </c>
      <c r="P507" s="287">
        <v>43462</v>
      </c>
      <c r="Q507" s="299">
        <v>636268.48</v>
      </c>
      <c r="R507" s="86">
        <v>0.65</v>
      </c>
      <c r="S507" s="77" t="s">
        <v>285</v>
      </c>
      <c r="T507" s="77">
        <v>413574.51</v>
      </c>
    </row>
    <row r="508" spans="2:20" ht="102.75" customHeight="1" x14ac:dyDescent="0.25">
      <c r="B508" s="384"/>
      <c r="C508" s="346"/>
      <c r="D508" s="358"/>
      <c r="E508" s="432"/>
      <c r="F508" s="432"/>
      <c r="G508" s="329" t="s">
        <v>825</v>
      </c>
      <c r="H508" s="329" t="s">
        <v>828</v>
      </c>
      <c r="I508" s="74" t="s">
        <v>821</v>
      </c>
      <c r="J508" s="74" t="s">
        <v>742</v>
      </c>
      <c r="K508" s="74" t="s">
        <v>743</v>
      </c>
      <c r="L508" s="78" t="s">
        <v>835</v>
      </c>
      <c r="M508" s="76" t="s">
        <v>73</v>
      </c>
      <c r="N508" s="255">
        <v>42725</v>
      </c>
      <c r="O508" s="255">
        <v>42461</v>
      </c>
      <c r="P508" s="287">
        <v>43830</v>
      </c>
      <c r="Q508" s="299">
        <v>15000</v>
      </c>
      <c r="R508" s="86">
        <v>0.65</v>
      </c>
      <c r="S508" s="77" t="s">
        <v>285</v>
      </c>
      <c r="T508" s="77">
        <v>9750</v>
      </c>
    </row>
    <row r="509" spans="2:20" ht="185.25" customHeight="1" x14ac:dyDescent="0.25">
      <c r="B509" s="384"/>
      <c r="C509" s="346"/>
      <c r="D509" s="358"/>
      <c r="E509" s="432"/>
      <c r="F509" s="432"/>
      <c r="G509" s="329" t="s">
        <v>713</v>
      </c>
      <c r="H509" s="329" t="s">
        <v>827</v>
      </c>
      <c r="I509" s="74" t="s">
        <v>822</v>
      </c>
      <c r="J509" s="74" t="s">
        <v>742</v>
      </c>
      <c r="K509" s="74" t="s">
        <v>743</v>
      </c>
      <c r="L509" s="78" t="s">
        <v>837</v>
      </c>
      <c r="M509" s="76" t="s">
        <v>13</v>
      </c>
      <c r="N509" s="255">
        <v>42725</v>
      </c>
      <c r="O509" s="255">
        <v>42632</v>
      </c>
      <c r="P509" s="287">
        <v>43465</v>
      </c>
      <c r="Q509" s="299">
        <v>60875.39</v>
      </c>
      <c r="R509" s="86">
        <v>0.65</v>
      </c>
      <c r="S509" s="77" t="s">
        <v>285</v>
      </c>
      <c r="T509" s="77">
        <v>39569</v>
      </c>
    </row>
    <row r="510" spans="2:20" ht="125.25" customHeight="1" x14ac:dyDescent="0.25">
      <c r="B510" s="384"/>
      <c r="C510" s="346"/>
      <c r="D510" s="358"/>
      <c r="E510" s="432"/>
      <c r="F510" s="432"/>
      <c r="G510" s="329" t="s">
        <v>710</v>
      </c>
      <c r="H510" s="329" t="s">
        <v>826</v>
      </c>
      <c r="I510" s="74" t="s">
        <v>823</v>
      </c>
      <c r="J510" s="74" t="s">
        <v>742</v>
      </c>
      <c r="K510" s="74" t="s">
        <v>743</v>
      </c>
      <c r="L510" s="78" t="s">
        <v>836</v>
      </c>
      <c r="M510" s="76" t="s">
        <v>1</v>
      </c>
      <c r="N510" s="255">
        <v>42725</v>
      </c>
      <c r="O510" s="255">
        <v>42628</v>
      </c>
      <c r="P510" s="287">
        <v>43091</v>
      </c>
      <c r="Q510" s="299">
        <v>105653.15</v>
      </c>
      <c r="R510" s="86">
        <v>0.65</v>
      </c>
      <c r="S510" s="77" t="s">
        <v>285</v>
      </c>
      <c r="T510" s="77">
        <v>68674.55</v>
      </c>
    </row>
    <row r="511" spans="2:20" ht="162.75" customHeight="1" x14ac:dyDescent="0.25">
      <c r="B511" s="384"/>
      <c r="C511" s="346"/>
      <c r="D511" s="358"/>
      <c r="E511" s="432"/>
      <c r="F511" s="432"/>
      <c r="G511" s="329" t="s">
        <v>717</v>
      </c>
      <c r="H511" s="329" t="s">
        <v>971</v>
      </c>
      <c r="I511" s="74" t="s">
        <v>972</v>
      </c>
      <c r="J511" s="74" t="s">
        <v>742</v>
      </c>
      <c r="K511" s="74" t="s">
        <v>743</v>
      </c>
      <c r="L511" s="78" t="s">
        <v>993</v>
      </c>
      <c r="M511" s="76" t="s">
        <v>33</v>
      </c>
      <c r="N511" s="255">
        <v>42773</v>
      </c>
      <c r="O511" s="255">
        <v>42699</v>
      </c>
      <c r="P511" s="287">
        <v>44196</v>
      </c>
      <c r="Q511" s="299">
        <v>35000</v>
      </c>
      <c r="R511" s="86">
        <v>0.65</v>
      </c>
      <c r="S511" s="77" t="s">
        <v>285</v>
      </c>
      <c r="T511" s="77">
        <v>22750</v>
      </c>
    </row>
    <row r="512" spans="2:20" ht="162.75" customHeight="1" x14ac:dyDescent="0.25">
      <c r="B512" s="384"/>
      <c r="C512" s="346"/>
      <c r="D512" s="358"/>
      <c r="E512" s="432"/>
      <c r="F512" s="432"/>
      <c r="G512" s="329" t="s">
        <v>711</v>
      </c>
      <c r="H512" s="329" t="s">
        <v>974</v>
      </c>
      <c r="I512" s="74" t="s">
        <v>973</v>
      </c>
      <c r="J512" s="74" t="s">
        <v>742</v>
      </c>
      <c r="K512" s="74" t="s">
        <v>743</v>
      </c>
      <c r="L512" s="78" t="s">
        <v>994</v>
      </c>
      <c r="M512" s="76" t="s">
        <v>25</v>
      </c>
      <c r="N512" s="255">
        <v>42773</v>
      </c>
      <c r="O512" s="255">
        <v>42676</v>
      </c>
      <c r="P512" s="287">
        <v>43404</v>
      </c>
      <c r="Q512" s="299">
        <v>161440</v>
      </c>
      <c r="R512" s="86">
        <v>0.65</v>
      </c>
      <c r="S512" s="77" t="s">
        <v>285</v>
      </c>
      <c r="T512" s="77">
        <v>104936</v>
      </c>
    </row>
    <row r="513" spans="2:20" ht="179.25" customHeight="1" x14ac:dyDescent="0.25">
      <c r="B513" s="384"/>
      <c r="C513" s="346"/>
      <c r="D513" s="358"/>
      <c r="E513" s="432"/>
      <c r="F513" s="432"/>
      <c r="G513" s="329" t="s">
        <v>714</v>
      </c>
      <c r="H513" s="329" t="s">
        <v>1178</v>
      </c>
      <c r="I513" s="74" t="s">
        <v>1175</v>
      </c>
      <c r="J513" s="74" t="s">
        <v>742</v>
      </c>
      <c r="K513" s="74" t="s">
        <v>743</v>
      </c>
      <c r="L513" s="78" t="s">
        <v>1181</v>
      </c>
      <c r="M513" s="76" t="s">
        <v>10</v>
      </c>
      <c r="N513" s="255">
        <v>42912</v>
      </c>
      <c r="O513" s="255">
        <v>42795</v>
      </c>
      <c r="P513" s="287">
        <v>43131</v>
      </c>
      <c r="Q513" s="299">
        <v>102009.51</v>
      </c>
      <c r="R513" s="86">
        <v>0.65</v>
      </c>
      <c r="S513" s="77" t="s">
        <v>285</v>
      </c>
      <c r="T513" s="77">
        <v>66306.179999999993</v>
      </c>
    </row>
    <row r="514" spans="2:20" ht="179.25" customHeight="1" x14ac:dyDescent="0.25">
      <c r="B514" s="384"/>
      <c r="C514" s="346"/>
      <c r="D514" s="358"/>
      <c r="E514" s="432"/>
      <c r="F514" s="432"/>
      <c r="G514" s="329" t="s">
        <v>1210</v>
      </c>
      <c r="H514" s="329" t="s">
        <v>1917</v>
      </c>
      <c r="I514" s="149" t="s">
        <v>1918</v>
      </c>
      <c r="J514" s="149" t="s">
        <v>742</v>
      </c>
      <c r="K514" s="149" t="s">
        <v>743</v>
      </c>
      <c r="L514" s="78" t="s">
        <v>1919</v>
      </c>
      <c r="M514" s="150" t="s">
        <v>36</v>
      </c>
      <c r="N514" s="255">
        <v>43165</v>
      </c>
      <c r="O514" s="255">
        <v>42339</v>
      </c>
      <c r="P514" s="287">
        <v>43008</v>
      </c>
      <c r="Q514" s="299">
        <v>70555.62</v>
      </c>
      <c r="R514" s="86">
        <v>0.65</v>
      </c>
      <c r="S514" s="77" t="s">
        <v>285</v>
      </c>
      <c r="T514" s="77">
        <v>45861.15</v>
      </c>
    </row>
    <row r="515" spans="2:20" ht="179.25" customHeight="1" x14ac:dyDescent="0.25">
      <c r="B515" s="384"/>
      <c r="C515" s="346"/>
      <c r="D515" s="358"/>
      <c r="E515" s="432"/>
      <c r="F515" s="432"/>
      <c r="G515" s="329" t="s">
        <v>712</v>
      </c>
      <c r="H515" s="329" t="s">
        <v>1179</v>
      </c>
      <c r="I515" s="74" t="s">
        <v>1176</v>
      </c>
      <c r="J515" s="74" t="s">
        <v>742</v>
      </c>
      <c r="K515" s="74" t="s">
        <v>743</v>
      </c>
      <c r="L515" s="78" t="s">
        <v>1182</v>
      </c>
      <c r="M515" s="76" t="s">
        <v>18</v>
      </c>
      <c r="N515" s="255">
        <v>42912</v>
      </c>
      <c r="O515" s="255">
        <v>42667</v>
      </c>
      <c r="P515" s="287">
        <v>43371</v>
      </c>
      <c r="Q515" s="299">
        <v>148419.6</v>
      </c>
      <c r="R515" s="86">
        <v>0.65</v>
      </c>
      <c r="S515" s="77" t="s">
        <v>285</v>
      </c>
      <c r="T515" s="77">
        <v>96472.74</v>
      </c>
    </row>
    <row r="516" spans="2:20" ht="179.25" customHeight="1" x14ac:dyDescent="0.25">
      <c r="B516" s="384"/>
      <c r="C516" s="346"/>
      <c r="D516" s="358"/>
      <c r="E516" s="432"/>
      <c r="F516" s="432"/>
      <c r="G516" s="329" t="s">
        <v>717</v>
      </c>
      <c r="H516" s="329" t="s">
        <v>1180</v>
      </c>
      <c r="I516" s="74" t="s">
        <v>1177</v>
      </c>
      <c r="J516" s="74" t="s">
        <v>742</v>
      </c>
      <c r="K516" s="74" t="s">
        <v>743</v>
      </c>
      <c r="L516" s="78" t="s">
        <v>1183</v>
      </c>
      <c r="M516" s="76" t="s">
        <v>33</v>
      </c>
      <c r="N516" s="255">
        <v>42905</v>
      </c>
      <c r="O516" s="255">
        <v>42825</v>
      </c>
      <c r="P516" s="287">
        <v>43467</v>
      </c>
      <c r="Q516" s="299">
        <v>267948.38</v>
      </c>
      <c r="R516" s="86">
        <v>0.65</v>
      </c>
      <c r="S516" s="77" t="s">
        <v>285</v>
      </c>
      <c r="T516" s="77">
        <v>174166.45</v>
      </c>
    </row>
    <row r="517" spans="2:20" ht="202.5" customHeight="1" x14ac:dyDescent="0.25">
      <c r="B517" s="384"/>
      <c r="C517" s="346"/>
      <c r="D517" s="358"/>
      <c r="E517" s="432"/>
      <c r="F517" s="432"/>
      <c r="G517" s="329" t="s">
        <v>717</v>
      </c>
      <c r="H517" s="329" t="s">
        <v>2007</v>
      </c>
      <c r="I517" s="189" t="s">
        <v>2003</v>
      </c>
      <c r="J517" s="189" t="s">
        <v>742</v>
      </c>
      <c r="K517" s="189" t="s">
        <v>743</v>
      </c>
      <c r="L517" s="78" t="s">
        <v>2008</v>
      </c>
      <c r="M517" s="184" t="s">
        <v>33</v>
      </c>
      <c r="N517" s="255">
        <v>43237</v>
      </c>
      <c r="O517" s="255">
        <v>42669</v>
      </c>
      <c r="P517" s="287">
        <v>43553</v>
      </c>
      <c r="Q517" s="299">
        <v>122697.69</v>
      </c>
      <c r="R517" s="86">
        <v>0.65</v>
      </c>
      <c r="S517" s="77" t="s">
        <v>285</v>
      </c>
      <c r="T517" s="77">
        <v>79753.5</v>
      </c>
    </row>
    <row r="518" spans="2:20" ht="202.5" customHeight="1" x14ac:dyDescent="0.25">
      <c r="B518" s="384"/>
      <c r="C518" s="346"/>
      <c r="D518" s="358"/>
      <c r="E518" s="432"/>
      <c r="F518" s="432"/>
      <c r="G518" s="329" t="s">
        <v>718</v>
      </c>
      <c r="H518" s="329" t="s">
        <v>1637</v>
      </c>
      <c r="I518" s="74" t="s">
        <v>1636</v>
      </c>
      <c r="J518" s="74" t="s">
        <v>742</v>
      </c>
      <c r="K518" s="74" t="s">
        <v>743</v>
      </c>
      <c r="L518" s="78" t="s">
        <v>1638</v>
      </c>
      <c r="M518" s="76" t="s">
        <v>15</v>
      </c>
      <c r="N518" s="255">
        <v>43087</v>
      </c>
      <c r="O518" s="255">
        <v>42856</v>
      </c>
      <c r="P518" s="287">
        <v>43464</v>
      </c>
      <c r="Q518" s="299">
        <v>184000</v>
      </c>
      <c r="R518" s="86">
        <v>0.65</v>
      </c>
      <c r="S518" s="77" t="s">
        <v>285</v>
      </c>
      <c r="T518" s="77">
        <v>119600</v>
      </c>
    </row>
    <row r="519" spans="2:20" ht="184.5" customHeight="1" x14ac:dyDescent="0.25">
      <c r="B519" s="384"/>
      <c r="C519" s="346"/>
      <c r="D519" s="358"/>
      <c r="E519" s="432"/>
      <c r="F519" s="432"/>
      <c r="G519" s="329" t="s">
        <v>931</v>
      </c>
      <c r="H519" s="329" t="s">
        <v>1162</v>
      </c>
      <c r="I519" s="74" t="s">
        <v>1161</v>
      </c>
      <c r="J519" s="74" t="s">
        <v>742</v>
      </c>
      <c r="K519" s="74" t="s">
        <v>743</v>
      </c>
      <c r="L519" s="78" t="s">
        <v>1174</v>
      </c>
      <c r="M519" s="76" t="s">
        <v>30</v>
      </c>
      <c r="N519" s="255">
        <v>42912</v>
      </c>
      <c r="O519" s="255">
        <v>42685</v>
      </c>
      <c r="P519" s="287">
        <v>42978</v>
      </c>
      <c r="Q519" s="299">
        <v>599396.75</v>
      </c>
      <c r="R519" s="86">
        <v>0.65</v>
      </c>
      <c r="S519" s="77" t="s">
        <v>285</v>
      </c>
      <c r="T519" s="77">
        <v>389607.89</v>
      </c>
    </row>
    <row r="520" spans="2:20" ht="184.5" customHeight="1" x14ac:dyDescent="0.25">
      <c r="B520" s="384"/>
      <c r="C520" s="346"/>
      <c r="D520" s="358"/>
      <c r="E520" s="432"/>
      <c r="F520" s="432"/>
      <c r="G520" s="329" t="s">
        <v>718</v>
      </c>
      <c r="H520" s="329" t="s">
        <v>1585</v>
      </c>
      <c r="I520" s="74" t="s">
        <v>1586</v>
      </c>
      <c r="J520" s="74" t="s">
        <v>742</v>
      </c>
      <c r="K520" s="74" t="s">
        <v>743</v>
      </c>
      <c r="L520" s="78" t="s">
        <v>1589</v>
      </c>
      <c r="M520" s="76" t="s">
        <v>15</v>
      </c>
      <c r="N520" s="255">
        <v>43055</v>
      </c>
      <c r="O520" s="255">
        <v>42453</v>
      </c>
      <c r="P520" s="287">
        <v>43983</v>
      </c>
      <c r="Q520" s="299">
        <v>69000</v>
      </c>
      <c r="R520" s="86">
        <v>0.65</v>
      </c>
      <c r="S520" s="77" t="s">
        <v>285</v>
      </c>
      <c r="T520" s="77">
        <v>44850</v>
      </c>
    </row>
    <row r="521" spans="2:20" ht="184.5" customHeight="1" x14ac:dyDescent="0.25">
      <c r="B521" s="384"/>
      <c r="C521" s="346"/>
      <c r="D521" s="358"/>
      <c r="E521" s="432"/>
      <c r="F521" s="432"/>
      <c r="G521" s="329" t="s">
        <v>713</v>
      </c>
      <c r="H521" s="329" t="s">
        <v>1587</v>
      </c>
      <c r="I521" s="74" t="s">
        <v>1588</v>
      </c>
      <c r="J521" s="74" t="s">
        <v>742</v>
      </c>
      <c r="K521" s="74" t="s">
        <v>743</v>
      </c>
      <c r="L521" s="78" t="s">
        <v>1590</v>
      </c>
      <c r="M521" s="76" t="s">
        <v>13</v>
      </c>
      <c r="N521" s="255">
        <v>43059</v>
      </c>
      <c r="O521" s="255">
        <v>42424</v>
      </c>
      <c r="P521" s="287">
        <v>43520</v>
      </c>
      <c r="Q521" s="299">
        <v>99799.18</v>
      </c>
      <c r="R521" s="86">
        <v>0.65</v>
      </c>
      <c r="S521" s="77" t="s">
        <v>285</v>
      </c>
      <c r="T521" s="77">
        <v>64869.47</v>
      </c>
    </row>
    <row r="522" spans="2:20" ht="184.5" customHeight="1" x14ac:dyDescent="0.25">
      <c r="B522" s="384"/>
      <c r="C522" s="346"/>
      <c r="D522" s="358"/>
      <c r="E522" s="432"/>
      <c r="F522" s="432"/>
      <c r="G522" s="329" t="s">
        <v>716</v>
      </c>
      <c r="H522" s="329" t="s">
        <v>2009</v>
      </c>
      <c r="I522" s="189" t="s">
        <v>2004</v>
      </c>
      <c r="J522" s="188" t="s">
        <v>742</v>
      </c>
      <c r="K522" s="188" t="s">
        <v>743</v>
      </c>
      <c r="L522" s="78" t="s">
        <v>2011</v>
      </c>
      <c r="M522" s="185" t="s">
        <v>7</v>
      </c>
      <c r="N522" s="255">
        <v>43182</v>
      </c>
      <c r="O522" s="255">
        <v>42856</v>
      </c>
      <c r="P522" s="287">
        <v>44196</v>
      </c>
      <c r="Q522" s="303">
        <v>66875</v>
      </c>
      <c r="R522" s="124">
        <v>0.65</v>
      </c>
      <c r="S522" s="119" t="s">
        <v>285</v>
      </c>
      <c r="T522" s="119">
        <v>43468.75</v>
      </c>
    </row>
    <row r="523" spans="2:20" ht="184.5" customHeight="1" x14ac:dyDescent="0.25">
      <c r="B523" s="384"/>
      <c r="C523" s="346"/>
      <c r="D523" s="358"/>
      <c r="E523" s="432"/>
      <c r="F523" s="432"/>
      <c r="G523" s="329" t="s">
        <v>716</v>
      </c>
      <c r="H523" s="329" t="s">
        <v>2010</v>
      </c>
      <c r="I523" s="189" t="s">
        <v>2005</v>
      </c>
      <c r="J523" s="188" t="s">
        <v>742</v>
      </c>
      <c r="K523" s="188" t="s">
        <v>743</v>
      </c>
      <c r="L523" s="78" t="s">
        <v>2012</v>
      </c>
      <c r="M523" s="185" t="s">
        <v>7</v>
      </c>
      <c r="N523" s="255">
        <v>43182</v>
      </c>
      <c r="O523" s="255">
        <v>42608</v>
      </c>
      <c r="P523" s="287">
        <v>43951</v>
      </c>
      <c r="Q523" s="303">
        <v>858146.54</v>
      </c>
      <c r="R523" s="124">
        <v>0.65</v>
      </c>
      <c r="S523" s="119" t="s">
        <v>285</v>
      </c>
      <c r="T523" s="119">
        <v>557795.25</v>
      </c>
    </row>
    <row r="524" spans="2:20" ht="87" customHeight="1" x14ac:dyDescent="0.25">
      <c r="B524" s="384"/>
      <c r="C524" s="346"/>
      <c r="D524" s="358"/>
      <c r="E524" s="432"/>
      <c r="F524" s="432"/>
      <c r="G524" s="329" t="s">
        <v>711</v>
      </c>
      <c r="H524" s="329" t="s">
        <v>1920</v>
      </c>
      <c r="I524" s="154" t="s">
        <v>1921</v>
      </c>
      <c r="J524" s="154" t="s">
        <v>742</v>
      </c>
      <c r="K524" s="154" t="s">
        <v>743</v>
      </c>
      <c r="L524" s="78" t="s">
        <v>1922</v>
      </c>
      <c r="M524" s="151" t="s">
        <v>25</v>
      </c>
      <c r="N524" s="255">
        <v>43140</v>
      </c>
      <c r="O524" s="255">
        <v>42912</v>
      </c>
      <c r="P524" s="287">
        <v>43281</v>
      </c>
      <c r="Q524" s="303">
        <v>9225</v>
      </c>
      <c r="R524" s="124">
        <v>0.65</v>
      </c>
      <c r="S524" s="119" t="s">
        <v>285</v>
      </c>
      <c r="T524" s="119">
        <v>5996.26</v>
      </c>
    </row>
    <row r="525" spans="2:20" ht="87" customHeight="1" x14ac:dyDescent="0.25">
      <c r="B525" s="384"/>
      <c r="C525" s="346"/>
      <c r="D525" s="358"/>
      <c r="E525" s="432"/>
      <c r="F525" s="432"/>
      <c r="G525" s="329" t="s">
        <v>711</v>
      </c>
      <c r="H525" s="329" t="s">
        <v>1923</v>
      </c>
      <c r="I525" s="154" t="s">
        <v>1924</v>
      </c>
      <c r="J525" s="154" t="s">
        <v>742</v>
      </c>
      <c r="K525" s="154" t="s">
        <v>743</v>
      </c>
      <c r="L525" s="78" t="s">
        <v>1925</v>
      </c>
      <c r="M525" s="151" t="s">
        <v>25</v>
      </c>
      <c r="N525" s="255">
        <v>43143</v>
      </c>
      <c r="O525" s="255">
        <v>42912</v>
      </c>
      <c r="P525" s="287">
        <v>43281</v>
      </c>
      <c r="Q525" s="303">
        <v>9225</v>
      </c>
      <c r="R525" s="124">
        <v>0.65</v>
      </c>
      <c r="S525" s="119" t="s">
        <v>285</v>
      </c>
      <c r="T525" s="119">
        <v>5996.26</v>
      </c>
    </row>
    <row r="526" spans="2:20" ht="161.25" customHeight="1" x14ac:dyDescent="0.25">
      <c r="B526" s="384"/>
      <c r="C526" s="346"/>
      <c r="D526" s="358"/>
      <c r="E526" s="432"/>
      <c r="F526" s="432"/>
      <c r="G526" s="329" t="s">
        <v>710</v>
      </c>
      <c r="H526" s="329" t="s">
        <v>2048</v>
      </c>
      <c r="I526" s="199" t="s">
        <v>2049</v>
      </c>
      <c r="J526" s="199" t="s">
        <v>2050</v>
      </c>
      <c r="K526" s="241" t="s">
        <v>743</v>
      </c>
      <c r="L526" s="78" t="s">
        <v>2051</v>
      </c>
      <c r="M526" s="197" t="s">
        <v>384</v>
      </c>
      <c r="N526" s="255">
        <v>43237</v>
      </c>
      <c r="O526" s="255">
        <v>42650</v>
      </c>
      <c r="P526" s="287">
        <v>44561</v>
      </c>
      <c r="Q526" s="303">
        <v>850000</v>
      </c>
      <c r="R526" s="124">
        <v>0.65</v>
      </c>
      <c r="S526" s="119" t="s">
        <v>285</v>
      </c>
      <c r="T526" s="119">
        <v>552500</v>
      </c>
    </row>
    <row r="527" spans="2:20" ht="161.25" customHeight="1" x14ac:dyDescent="0.25">
      <c r="B527" s="384"/>
      <c r="C527" s="346"/>
      <c r="D527" s="358"/>
      <c r="E527" s="432"/>
      <c r="F527" s="432"/>
      <c r="G527" s="329" t="s">
        <v>710</v>
      </c>
      <c r="H527" s="329" t="s">
        <v>2052</v>
      </c>
      <c r="I527" s="199" t="s">
        <v>2053</v>
      </c>
      <c r="J527" s="199" t="s">
        <v>2050</v>
      </c>
      <c r="K527" s="241" t="s">
        <v>743</v>
      </c>
      <c r="L527" s="78" t="s">
        <v>2054</v>
      </c>
      <c r="M527" s="197" t="s">
        <v>384</v>
      </c>
      <c r="N527" s="255">
        <v>43237</v>
      </c>
      <c r="O527" s="255">
        <v>43039</v>
      </c>
      <c r="P527" s="287">
        <v>44286</v>
      </c>
      <c r="Q527" s="303">
        <v>100000</v>
      </c>
      <c r="R527" s="124">
        <v>0.65</v>
      </c>
      <c r="S527" s="119" t="s">
        <v>285</v>
      </c>
      <c r="T527" s="119">
        <v>65000</v>
      </c>
    </row>
    <row r="528" spans="2:20" ht="161.25" customHeight="1" x14ac:dyDescent="0.25">
      <c r="B528" s="384"/>
      <c r="C528" s="346"/>
      <c r="D528" s="358"/>
      <c r="E528" s="432"/>
      <c r="F528" s="432"/>
      <c r="G528" s="329" t="s">
        <v>710</v>
      </c>
      <c r="H528" s="329" t="s">
        <v>2055</v>
      </c>
      <c r="I528" s="199" t="s">
        <v>2056</v>
      </c>
      <c r="J528" s="199" t="s">
        <v>2050</v>
      </c>
      <c r="K528" s="241" t="s">
        <v>743</v>
      </c>
      <c r="L528" s="78" t="s">
        <v>2057</v>
      </c>
      <c r="M528" s="197" t="s">
        <v>384</v>
      </c>
      <c r="N528" s="255">
        <v>43237</v>
      </c>
      <c r="O528" s="255">
        <v>42800</v>
      </c>
      <c r="P528" s="287">
        <v>44469</v>
      </c>
      <c r="Q528" s="303">
        <v>484346.85</v>
      </c>
      <c r="R528" s="124">
        <v>0.65</v>
      </c>
      <c r="S528" s="119" t="s">
        <v>285</v>
      </c>
      <c r="T528" s="119">
        <v>314825.45</v>
      </c>
    </row>
    <row r="529" spans="2:20" ht="161.25" customHeight="1" x14ac:dyDescent="0.25">
      <c r="B529" s="384"/>
      <c r="C529" s="346"/>
      <c r="D529" s="358"/>
      <c r="E529" s="432"/>
      <c r="F529" s="432"/>
      <c r="G529" s="329" t="s">
        <v>714</v>
      </c>
      <c r="H529" s="329" t="s">
        <v>2013</v>
      </c>
      <c r="I529" s="188" t="s">
        <v>2006</v>
      </c>
      <c r="J529" s="188" t="s">
        <v>742</v>
      </c>
      <c r="K529" s="188" t="s">
        <v>743</v>
      </c>
      <c r="L529" s="78" t="s">
        <v>2014</v>
      </c>
      <c r="M529" s="185" t="s">
        <v>10</v>
      </c>
      <c r="N529" s="255">
        <v>43230</v>
      </c>
      <c r="O529" s="255">
        <v>42296</v>
      </c>
      <c r="P529" s="287">
        <v>43830</v>
      </c>
      <c r="Q529" s="303">
        <v>110705.42</v>
      </c>
      <c r="R529" s="124">
        <v>0.65</v>
      </c>
      <c r="S529" s="119" t="s">
        <v>285</v>
      </c>
      <c r="T529" s="119">
        <v>71958.52</v>
      </c>
    </row>
    <row r="530" spans="2:20" ht="161.25" customHeight="1" x14ac:dyDescent="0.25">
      <c r="B530" s="384"/>
      <c r="C530" s="346"/>
      <c r="D530" s="358"/>
      <c r="E530" s="432"/>
      <c r="F530" s="432"/>
      <c r="G530" s="329" t="s">
        <v>714</v>
      </c>
      <c r="H530" s="329" t="s">
        <v>1926</v>
      </c>
      <c r="I530" s="154" t="s">
        <v>1927</v>
      </c>
      <c r="J530" s="154" t="s">
        <v>742</v>
      </c>
      <c r="K530" s="154" t="s">
        <v>743</v>
      </c>
      <c r="L530" s="78" t="s">
        <v>1928</v>
      </c>
      <c r="M530" s="151" t="s">
        <v>10</v>
      </c>
      <c r="N530" s="255">
        <v>43172</v>
      </c>
      <c r="O530" s="255">
        <v>42501</v>
      </c>
      <c r="P530" s="287">
        <v>44196</v>
      </c>
      <c r="Q530" s="303">
        <v>92000</v>
      </c>
      <c r="R530" s="124">
        <v>0.65</v>
      </c>
      <c r="S530" s="119" t="s">
        <v>285</v>
      </c>
      <c r="T530" s="119">
        <v>59800</v>
      </c>
    </row>
    <row r="531" spans="2:20" ht="136.5" customHeight="1" x14ac:dyDescent="0.25">
      <c r="B531" s="384"/>
      <c r="C531" s="346"/>
      <c r="D531" s="358"/>
      <c r="E531" s="390"/>
      <c r="F531" s="390"/>
      <c r="G531" s="329" t="s">
        <v>717</v>
      </c>
      <c r="H531" s="329" t="s">
        <v>2058</v>
      </c>
      <c r="I531" s="199" t="s">
        <v>2059</v>
      </c>
      <c r="J531" s="199" t="s">
        <v>2050</v>
      </c>
      <c r="K531" s="241" t="s">
        <v>743</v>
      </c>
      <c r="L531" s="78" t="s">
        <v>2060</v>
      </c>
      <c r="M531" s="197" t="s">
        <v>384</v>
      </c>
      <c r="N531" s="255">
        <v>43237</v>
      </c>
      <c r="O531" s="255">
        <v>43241</v>
      </c>
      <c r="P531" s="287">
        <v>43455</v>
      </c>
      <c r="Q531" s="303">
        <v>535293.21</v>
      </c>
      <c r="R531" s="124">
        <v>0.65</v>
      </c>
      <c r="S531" s="119" t="s">
        <v>285</v>
      </c>
      <c r="T531" s="119">
        <v>347940.59</v>
      </c>
    </row>
    <row r="532" spans="2:20" ht="153" customHeight="1" thickBot="1" x14ac:dyDescent="0.3">
      <c r="B532" s="384"/>
      <c r="C532" s="346"/>
      <c r="D532" s="358"/>
      <c r="E532" s="118" t="s">
        <v>1184</v>
      </c>
      <c r="F532" s="96" t="s">
        <v>1185</v>
      </c>
      <c r="G532" s="329" t="s">
        <v>356</v>
      </c>
      <c r="H532" s="329" t="s">
        <v>1187</v>
      </c>
      <c r="I532" s="96" t="s">
        <v>1189</v>
      </c>
      <c r="J532" s="96" t="s">
        <v>742</v>
      </c>
      <c r="K532" s="96" t="s">
        <v>743</v>
      </c>
      <c r="L532" s="78" t="s">
        <v>1186</v>
      </c>
      <c r="M532" s="118" t="s">
        <v>1188</v>
      </c>
      <c r="N532" s="260">
        <v>42895</v>
      </c>
      <c r="O532" s="260">
        <v>42887</v>
      </c>
      <c r="P532" s="288">
        <v>43465</v>
      </c>
      <c r="Q532" s="303">
        <v>87500</v>
      </c>
      <c r="R532" s="124">
        <v>0.8</v>
      </c>
      <c r="S532" s="119" t="s">
        <v>285</v>
      </c>
      <c r="T532" s="119">
        <v>70000</v>
      </c>
    </row>
    <row r="533" spans="2:20" ht="42.75" customHeight="1" thickBot="1" x14ac:dyDescent="0.3">
      <c r="B533" s="384"/>
      <c r="C533" s="346"/>
      <c r="D533" s="360"/>
      <c r="E533" s="364" t="s">
        <v>743</v>
      </c>
      <c r="F533" s="365"/>
      <c r="G533" s="365"/>
      <c r="H533" s="365"/>
      <c r="I533" s="365"/>
      <c r="J533" s="365"/>
      <c r="K533" s="122">
        <f>COUNTA(K504:K532)</f>
        <v>29</v>
      </c>
      <c r="L533" s="353"/>
      <c r="M533" s="354"/>
      <c r="N533" s="354"/>
      <c r="O533" s="354"/>
      <c r="P533" s="354"/>
      <c r="Q533" s="272">
        <f>SUM(Q504:Q532)</f>
        <v>6187906.6099999994</v>
      </c>
      <c r="R533" s="429"/>
      <c r="S533" s="430"/>
      <c r="T533" s="136">
        <f>SUM(T504:T532)</f>
        <v>4035264.32</v>
      </c>
    </row>
    <row r="534" spans="2:20" ht="42.75" customHeight="1" thickBot="1" x14ac:dyDescent="0.3">
      <c r="B534" s="384"/>
      <c r="C534" s="385"/>
      <c r="D534" s="355" t="s">
        <v>1901</v>
      </c>
      <c r="E534" s="356"/>
      <c r="F534" s="356"/>
      <c r="G534" s="356"/>
      <c r="H534" s="356"/>
      <c r="I534" s="356"/>
      <c r="J534" s="356"/>
      <c r="K534" s="112">
        <f>K533+K503+K501</f>
        <v>72</v>
      </c>
      <c r="L534" s="351"/>
      <c r="M534" s="352"/>
      <c r="N534" s="352"/>
      <c r="O534" s="352"/>
      <c r="P534" s="352"/>
      <c r="Q534" s="271">
        <f>Q533+Q503+Q501</f>
        <v>48790066.709999993</v>
      </c>
      <c r="R534" s="421"/>
      <c r="S534" s="422"/>
      <c r="T534" s="113">
        <f>T533+T503+T501</f>
        <v>25661846.630000003</v>
      </c>
    </row>
    <row r="535" spans="2:20" ht="196.5" customHeight="1" x14ac:dyDescent="0.25">
      <c r="B535" s="384"/>
      <c r="C535" s="346"/>
      <c r="D535" s="435" t="s">
        <v>1902</v>
      </c>
      <c r="E535" s="443" t="s">
        <v>412</v>
      </c>
      <c r="F535" s="228" t="s">
        <v>413</v>
      </c>
      <c r="G535" s="329" t="s">
        <v>380</v>
      </c>
      <c r="H535" s="329" t="s">
        <v>418</v>
      </c>
      <c r="I535" s="229" t="s">
        <v>410</v>
      </c>
      <c r="J535" s="158" t="s">
        <v>414</v>
      </c>
      <c r="K535" s="158" t="s">
        <v>416</v>
      </c>
      <c r="L535" s="78" t="s">
        <v>419</v>
      </c>
      <c r="M535" s="158" t="s">
        <v>384</v>
      </c>
      <c r="N535" s="267">
        <v>42471</v>
      </c>
      <c r="O535" s="267">
        <v>41640</v>
      </c>
      <c r="P535" s="286">
        <v>42369</v>
      </c>
      <c r="Q535" s="304">
        <v>3183433.34</v>
      </c>
      <c r="R535" s="64">
        <v>0.8</v>
      </c>
      <c r="S535" s="160" t="s">
        <v>379</v>
      </c>
      <c r="T535" s="160">
        <v>2546746.67</v>
      </c>
    </row>
    <row r="536" spans="2:20" ht="231" customHeight="1" x14ac:dyDescent="0.25">
      <c r="B536" s="384"/>
      <c r="C536" s="346"/>
      <c r="D536" s="358"/>
      <c r="E536" s="444"/>
      <c r="F536" s="72" t="s">
        <v>603</v>
      </c>
      <c r="G536" s="329" t="s">
        <v>380</v>
      </c>
      <c r="H536" s="329" t="s">
        <v>421</v>
      </c>
      <c r="I536" s="87" t="s">
        <v>411</v>
      </c>
      <c r="J536" s="214" t="s">
        <v>414</v>
      </c>
      <c r="K536" s="214" t="s">
        <v>416</v>
      </c>
      <c r="L536" s="78" t="s">
        <v>420</v>
      </c>
      <c r="M536" s="214" t="s">
        <v>384</v>
      </c>
      <c r="N536" s="255">
        <v>42471</v>
      </c>
      <c r="O536" s="255">
        <v>41689</v>
      </c>
      <c r="P536" s="287">
        <v>42735</v>
      </c>
      <c r="Q536" s="299">
        <v>3122429.88</v>
      </c>
      <c r="R536" s="68">
        <v>0.8</v>
      </c>
      <c r="S536" s="77" t="s">
        <v>379</v>
      </c>
      <c r="T536" s="77">
        <v>2497943.9</v>
      </c>
    </row>
    <row r="537" spans="2:20" ht="231" customHeight="1" thickBot="1" x14ac:dyDescent="0.3">
      <c r="B537" s="384"/>
      <c r="C537" s="346"/>
      <c r="D537" s="358"/>
      <c r="E537" s="445"/>
      <c r="F537" s="192" t="s">
        <v>2173</v>
      </c>
      <c r="G537" s="329" t="s">
        <v>1248</v>
      </c>
      <c r="H537" s="329" t="s">
        <v>2174</v>
      </c>
      <c r="I537" s="230" t="s">
        <v>2175</v>
      </c>
      <c r="J537" s="163" t="s">
        <v>414</v>
      </c>
      <c r="K537" s="163" t="s">
        <v>416</v>
      </c>
      <c r="L537" s="78" t="s">
        <v>2176</v>
      </c>
      <c r="M537" s="163" t="s">
        <v>384</v>
      </c>
      <c r="N537" s="260">
        <v>43332</v>
      </c>
      <c r="O537" s="260">
        <v>42370</v>
      </c>
      <c r="P537" s="288">
        <v>43465</v>
      </c>
      <c r="Q537" s="305">
        <v>8041886.21</v>
      </c>
      <c r="R537" s="170">
        <v>0.8</v>
      </c>
      <c r="S537" s="164" t="s">
        <v>379</v>
      </c>
      <c r="T537" s="164">
        <v>6433508.9699999997</v>
      </c>
    </row>
    <row r="538" spans="2:20" ht="42.75" customHeight="1" thickBot="1" x14ac:dyDescent="0.3">
      <c r="B538" s="384"/>
      <c r="C538" s="346"/>
      <c r="D538" s="358"/>
      <c r="E538" s="407" t="s">
        <v>416</v>
      </c>
      <c r="F538" s="408"/>
      <c r="G538" s="408"/>
      <c r="H538" s="408"/>
      <c r="I538" s="408"/>
      <c r="J538" s="408"/>
      <c r="K538" s="121">
        <f>COUNTA(K535:K537)</f>
        <v>3</v>
      </c>
      <c r="L538" s="413"/>
      <c r="M538" s="414"/>
      <c r="N538" s="414"/>
      <c r="O538" s="414"/>
      <c r="P538" s="414"/>
      <c r="Q538" s="269">
        <f>SUM(Q535:Q537)</f>
        <v>14347749.43</v>
      </c>
      <c r="R538" s="415"/>
      <c r="S538" s="416"/>
      <c r="T538" s="123">
        <f>SUM(T535:T537)</f>
        <v>11478199.539999999</v>
      </c>
    </row>
    <row r="539" spans="2:20" s="17" customFormat="1" ht="64.5" customHeight="1" x14ac:dyDescent="0.25">
      <c r="B539" s="384"/>
      <c r="C539" s="346"/>
      <c r="D539" s="358"/>
      <c r="E539" s="433" t="s">
        <v>1535</v>
      </c>
      <c r="F539" s="409" t="s">
        <v>1536</v>
      </c>
      <c r="G539" s="329" t="s">
        <v>2514</v>
      </c>
      <c r="H539" s="329" t="s">
        <v>1537</v>
      </c>
      <c r="I539" s="157" t="s">
        <v>1538</v>
      </c>
      <c r="J539" s="157" t="s">
        <v>414</v>
      </c>
      <c r="K539" s="158" t="s">
        <v>1539</v>
      </c>
      <c r="L539" s="78" t="s">
        <v>1537</v>
      </c>
      <c r="M539" s="158" t="s">
        <v>384</v>
      </c>
      <c r="N539" s="267">
        <v>43033</v>
      </c>
      <c r="O539" s="267">
        <v>42984</v>
      </c>
      <c r="P539" s="286">
        <v>43312</v>
      </c>
      <c r="Q539" s="304">
        <v>11375.64</v>
      </c>
      <c r="R539" s="161">
        <v>0.8</v>
      </c>
      <c r="S539" s="160" t="s">
        <v>379</v>
      </c>
      <c r="T539" s="160">
        <v>9100.51</v>
      </c>
    </row>
    <row r="540" spans="2:20" s="17" customFormat="1" ht="191.25" customHeight="1" x14ac:dyDescent="0.25">
      <c r="B540" s="384"/>
      <c r="C540" s="346"/>
      <c r="D540" s="358"/>
      <c r="E540" s="434"/>
      <c r="F540" s="410"/>
      <c r="G540" s="329" t="s">
        <v>1305</v>
      </c>
      <c r="H540" s="329" t="s">
        <v>1537</v>
      </c>
      <c r="I540" s="156" t="s">
        <v>1929</v>
      </c>
      <c r="J540" s="156" t="s">
        <v>414</v>
      </c>
      <c r="K540" s="149" t="s">
        <v>1539</v>
      </c>
      <c r="L540" s="78" t="s">
        <v>1930</v>
      </c>
      <c r="M540" s="149" t="s">
        <v>384</v>
      </c>
      <c r="N540" s="255">
        <v>43166</v>
      </c>
      <c r="O540" s="255">
        <v>43132</v>
      </c>
      <c r="P540" s="287">
        <v>43496</v>
      </c>
      <c r="Q540" s="299">
        <v>11796.96</v>
      </c>
      <c r="R540" s="86">
        <v>0.8</v>
      </c>
      <c r="S540" s="77" t="s">
        <v>379</v>
      </c>
      <c r="T540" s="77">
        <v>9437.57</v>
      </c>
    </row>
    <row r="541" spans="2:20" s="17" customFormat="1" ht="191.25" customHeight="1" x14ac:dyDescent="0.25">
      <c r="B541" s="384"/>
      <c r="C541" s="346"/>
      <c r="D541" s="358"/>
      <c r="E541" s="434"/>
      <c r="F541" s="410"/>
      <c r="G541" s="329" t="s">
        <v>2515</v>
      </c>
      <c r="H541" s="329" t="s">
        <v>1537</v>
      </c>
      <c r="I541" s="153" t="s">
        <v>1931</v>
      </c>
      <c r="J541" s="153" t="s">
        <v>414</v>
      </c>
      <c r="K541" s="154" t="s">
        <v>1539</v>
      </c>
      <c r="L541" s="78" t="s">
        <v>1932</v>
      </c>
      <c r="M541" s="154" t="s">
        <v>384</v>
      </c>
      <c r="N541" s="255">
        <v>43166</v>
      </c>
      <c r="O541" s="255">
        <v>42961</v>
      </c>
      <c r="P541" s="287">
        <v>43385</v>
      </c>
      <c r="Q541" s="303">
        <v>10743.66</v>
      </c>
      <c r="R541" s="124">
        <v>0.8</v>
      </c>
      <c r="S541" s="119" t="s">
        <v>379</v>
      </c>
      <c r="T541" s="119">
        <v>8594.93</v>
      </c>
    </row>
    <row r="542" spans="2:20" s="17" customFormat="1" ht="191.25" customHeight="1" x14ac:dyDescent="0.25">
      <c r="B542" s="384"/>
      <c r="C542" s="346"/>
      <c r="D542" s="358"/>
      <c r="E542" s="434"/>
      <c r="F542" s="186" t="s">
        <v>1536</v>
      </c>
      <c r="G542" s="329" t="s">
        <v>2516</v>
      </c>
      <c r="H542" s="329" t="s">
        <v>1537</v>
      </c>
      <c r="I542" s="186" t="s">
        <v>2061</v>
      </c>
      <c r="J542" s="186" t="s">
        <v>2062</v>
      </c>
      <c r="K542" s="198" t="s">
        <v>1539</v>
      </c>
      <c r="L542" s="78" t="s">
        <v>2063</v>
      </c>
      <c r="M542" s="198" t="s">
        <v>384</v>
      </c>
      <c r="N542" s="255">
        <v>43256</v>
      </c>
      <c r="O542" s="255">
        <v>43070</v>
      </c>
      <c r="P542" s="287">
        <v>43616</v>
      </c>
      <c r="Q542" s="299">
        <v>17694.599999999999</v>
      </c>
      <c r="R542" s="86">
        <v>0.8</v>
      </c>
      <c r="S542" s="77" t="s">
        <v>379</v>
      </c>
      <c r="T542" s="77">
        <v>14155.68</v>
      </c>
    </row>
    <row r="543" spans="2:20" s="17" customFormat="1" ht="191.25" customHeight="1" x14ac:dyDescent="0.25">
      <c r="B543" s="384"/>
      <c r="C543" s="346"/>
      <c r="D543" s="358"/>
      <c r="E543" s="434"/>
      <c r="F543" s="186" t="s">
        <v>1536</v>
      </c>
      <c r="G543" s="329" t="s">
        <v>2517</v>
      </c>
      <c r="H543" s="329" t="s">
        <v>1537</v>
      </c>
      <c r="I543" s="186" t="s">
        <v>2064</v>
      </c>
      <c r="J543" s="186" t="s">
        <v>2062</v>
      </c>
      <c r="K543" s="198" t="s">
        <v>1539</v>
      </c>
      <c r="L543" s="78" t="s">
        <v>2065</v>
      </c>
      <c r="M543" s="198" t="s">
        <v>384</v>
      </c>
      <c r="N543" s="255">
        <v>43256</v>
      </c>
      <c r="O543" s="255">
        <v>43101</v>
      </c>
      <c r="P543" s="287">
        <v>43465</v>
      </c>
      <c r="Q543" s="299">
        <v>10743.66</v>
      </c>
      <c r="R543" s="86">
        <v>0.8</v>
      </c>
      <c r="S543" s="77" t="s">
        <v>379</v>
      </c>
      <c r="T543" s="77">
        <v>8594.93</v>
      </c>
    </row>
    <row r="544" spans="2:20" s="17" customFormat="1" ht="191.25" customHeight="1" x14ac:dyDescent="0.25">
      <c r="B544" s="384"/>
      <c r="C544" s="346"/>
      <c r="D544" s="358"/>
      <c r="E544" s="434"/>
      <c r="F544" s="186" t="s">
        <v>1536</v>
      </c>
      <c r="G544" s="329" t="s">
        <v>2518</v>
      </c>
      <c r="H544" s="329" t="s">
        <v>1537</v>
      </c>
      <c r="I544" s="186" t="s">
        <v>2066</v>
      </c>
      <c r="J544" s="186" t="s">
        <v>2062</v>
      </c>
      <c r="K544" s="198" t="s">
        <v>1539</v>
      </c>
      <c r="L544" s="78" t="s">
        <v>2067</v>
      </c>
      <c r="M544" s="198" t="s">
        <v>384</v>
      </c>
      <c r="N544" s="255">
        <v>43256</v>
      </c>
      <c r="O544" s="255">
        <v>43221</v>
      </c>
      <c r="P544" s="287">
        <v>43769</v>
      </c>
      <c r="Q544" s="299">
        <v>10743.66</v>
      </c>
      <c r="R544" s="86">
        <v>0.8</v>
      </c>
      <c r="S544" s="77" t="s">
        <v>379</v>
      </c>
      <c r="T544" s="77">
        <v>8594.93</v>
      </c>
    </row>
    <row r="545" spans="2:20" s="17" customFormat="1" ht="191.25" customHeight="1" x14ac:dyDescent="0.25">
      <c r="B545" s="384"/>
      <c r="C545" s="346"/>
      <c r="D545" s="358"/>
      <c r="E545" s="434"/>
      <c r="F545" s="186" t="s">
        <v>1536</v>
      </c>
      <c r="G545" s="329" t="s">
        <v>2519</v>
      </c>
      <c r="H545" s="329" t="s">
        <v>1537</v>
      </c>
      <c r="I545" s="186" t="s">
        <v>2068</v>
      </c>
      <c r="J545" s="186" t="s">
        <v>2062</v>
      </c>
      <c r="K545" s="198" t="s">
        <v>1539</v>
      </c>
      <c r="L545" s="78" t="s">
        <v>2069</v>
      </c>
      <c r="M545" s="198" t="s">
        <v>384</v>
      </c>
      <c r="N545" s="255">
        <v>43256</v>
      </c>
      <c r="O545" s="255">
        <v>43255</v>
      </c>
      <c r="P545" s="287">
        <v>43769</v>
      </c>
      <c r="Q545" s="299">
        <v>16642.14</v>
      </c>
      <c r="R545" s="86">
        <v>0.8</v>
      </c>
      <c r="S545" s="77" t="s">
        <v>379</v>
      </c>
      <c r="T545" s="77">
        <v>13313.71</v>
      </c>
    </row>
    <row r="546" spans="2:20" s="17" customFormat="1" ht="191.25" customHeight="1" x14ac:dyDescent="0.25">
      <c r="B546" s="384"/>
      <c r="C546" s="346"/>
      <c r="D546" s="358"/>
      <c r="E546" s="434"/>
      <c r="F546" s="337" t="s">
        <v>1536</v>
      </c>
      <c r="G546" s="329" t="s">
        <v>2520</v>
      </c>
      <c r="H546" s="329" t="s">
        <v>1537</v>
      </c>
      <c r="I546" s="337" t="s">
        <v>2396</v>
      </c>
      <c r="J546" s="337" t="s">
        <v>2062</v>
      </c>
      <c r="K546" s="335" t="s">
        <v>1539</v>
      </c>
      <c r="L546" s="78" t="s">
        <v>2367</v>
      </c>
      <c r="M546" s="335" t="s">
        <v>384</v>
      </c>
      <c r="N546" s="81">
        <v>43395</v>
      </c>
      <c r="O546" s="81">
        <v>43101</v>
      </c>
      <c r="P546" s="339">
        <v>43556</v>
      </c>
      <c r="Q546" s="299">
        <v>10743.66</v>
      </c>
      <c r="R546" s="86">
        <v>0.8</v>
      </c>
      <c r="S546" s="77" t="s">
        <v>379</v>
      </c>
      <c r="T546" s="77">
        <v>8594.93</v>
      </c>
    </row>
    <row r="547" spans="2:20" s="17" customFormat="1" ht="191.25" customHeight="1" x14ac:dyDescent="0.25">
      <c r="B547" s="384"/>
      <c r="C547" s="346"/>
      <c r="D547" s="358"/>
      <c r="E547" s="434"/>
      <c r="F547" s="186" t="s">
        <v>1536</v>
      </c>
      <c r="G547" s="329" t="s">
        <v>2498</v>
      </c>
      <c r="H547" s="329" t="s">
        <v>1537</v>
      </c>
      <c r="I547" s="186" t="s">
        <v>2070</v>
      </c>
      <c r="J547" s="186" t="s">
        <v>2062</v>
      </c>
      <c r="K547" s="198" t="s">
        <v>1539</v>
      </c>
      <c r="L547" s="78" t="s">
        <v>2071</v>
      </c>
      <c r="M547" s="198" t="s">
        <v>384</v>
      </c>
      <c r="N547" s="255">
        <v>43256</v>
      </c>
      <c r="O547" s="255">
        <v>43102</v>
      </c>
      <c r="P547" s="287">
        <v>43646</v>
      </c>
      <c r="Q547" s="299">
        <v>47187.839999999997</v>
      </c>
      <c r="R547" s="86">
        <v>0.8</v>
      </c>
      <c r="S547" s="77" t="s">
        <v>379</v>
      </c>
      <c r="T547" s="77">
        <v>37750.269999999997</v>
      </c>
    </row>
    <row r="548" spans="2:20" s="17" customFormat="1" ht="191.25" customHeight="1" x14ac:dyDescent="0.25">
      <c r="B548" s="384"/>
      <c r="C548" s="346"/>
      <c r="D548" s="358"/>
      <c r="E548" s="434"/>
      <c r="F548" s="186" t="s">
        <v>1536</v>
      </c>
      <c r="G548" s="329" t="s">
        <v>2521</v>
      </c>
      <c r="H548" s="329" t="s">
        <v>1537</v>
      </c>
      <c r="I548" s="186" t="s">
        <v>2072</v>
      </c>
      <c r="J548" s="186" t="s">
        <v>2062</v>
      </c>
      <c r="K548" s="198" t="s">
        <v>1539</v>
      </c>
      <c r="L548" s="78" t="s">
        <v>2073</v>
      </c>
      <c r="M548" s="198" t="s">
        <v>384</v>
      </c>
      <c r="N548" s="255">
        <v>43256</v>
      </c>
      <c r="O548" s="255">
        <v>43101</v>
      </c>
      <c r="P548" s="287">
        <v>43374</v>
      </c>
      <c r="Q548" s="299">
        <v>11796.96</v>
      </c>
      <c r="R548" s="86">
        <v>0.8</v>
      </c>
      <c r="S548" s="77" t="s">
        <v>379</v>
      </c>
      <c r="T548" s="77">
        <v>9437.57</v>
      </c>
    </row>
    <row r="549" spans="2:20" s="17" customFormat="1" ht="191.25" customHeight="1" x14ac:dyDescent="0.25">
      <c r="B549" s="384"/>
      <c r="C549" s="346"/>
      <c r="D549" s="358"/>
      <c r="E549" s="434"/>
      <c r="F549" s="186" t="s">
        <v>1536</v>
      </c>
      <c r="G549" s="329" t="s">
        <v>2522</v>
      </c>
      <c r="H549" s="329" t="s">
        <v>1537</v>
      </c>
      <c r="I549" s="186" t="s">
        <v>2074</v>
      </c>
      <c r="J549" s="186" t="s">
        <v>2062</v>
      </c>
      <c r="K549" s="198" t="s">
        <v>1539</v>
      </c>
      <c r="L549" s="78" t="s">
        <v>2075</v>
      </c>
      <c r="M549" s="198" t="s">
        <v>384</v>
      </c>
      <c r="N549" s="255">
        <v>43256</v>
      </c>
      <c r="O549" s="255">
        <v>43191</v>
      </c>
      <c r="P549" s="287">
        <v>43738</v>
      </c>
      <c r="Q549" s="299">
        <v>24135.9</v>
      </c>
      <c r="R549" s="86">
        <v>0.8</v>
      </c>
      <c r="S549" s="77" t="s">
        <v>379</v>
      </c>
      <c r="T549" s="77">
        <v>19308.72</v>
      </c>
    </row>
    <row r="550" spans="2:20" s="17" customFormat="1" ht="191.25" customHeight="1" thickBot="1" x14ac:dyDescent="0.3">
      <c r="B550" s="384"/>
      <c r="C550" s="346"/>
      <c r="D550" s="358"/>
      <c r="E550" s="434"/>
      <c r="F550" s="186" t="s">
        <v>1536</v>
      </c>
      <c r="G550" s="329" t="s">
        <v>2523</v>
      </c>
      <c r="H550" s="329" t="s">
        <v>1537</v>
      </c>
      <c r="I550" s="186" t="s">
        <v>2076</v>
      </c>
      <c r="J550" s="186" t="s">
        <v>2062</v>
      </c>
      <c r="K550" s="198" t="s">
        <v>1539</v>
      </c>
      <c r="L550" s="78" t="s">
        <v>2077</v>
      </c>
      <c r="M550" s="198" t="s">
        <v>384</v>
      </c>
      <c r="N550" s="255">
        <v>43256</v>
      </c>
      <c r="O550" s="255">
        <v>43252</v>
      </c>
      <c r="P550" s="287">
        <v>43799</v>
      </c>
      <c r="Q550" s="299">
        <v>2317.2600000000002</v>
      </c>
      <c r="R550" s="86">
        <v>0.8</v>
      </c>
      <c r="S550" s="77" t="s">
        <v>379</v>
      </c>
      <c r="T550" s="77">
        <v>1853.81</v>
      </c>
    </row>
    <row r="551" spans="2:20" ht="73.5" customHeight="1" thickBot="1" x14ac:dyDescent="0.3">
      <c r="B551" s="384"/>
      <c r="C551" s="346"/>
      <c r="D551" s="358"/>
      <c r="E551" s="407" t="s">
        <v>1539</v>
      </c>
      <c r="F551" s="408"/>
      <c r="G551" s="408"/>
      <c r="H551" s="408"/>
      <c r="I551" s="408"/>
      <c r="J551" s="408"/>
      <c r="K551" s="152">
        <f>COUNTA(K539:K550)</f>
        <v>12</v>
      </c>
      <c r="L551" s="389"/>
      <c r="M551" s="389"/>
      <c r="N551" s="389"/>
      <c r="O551" s="389"/>
      <c r="P551" s="413"/>
      <c r="Q551" s="269">
        <f>SUM(Q539:Q550)</f>
        <v>185921.94</v>
      </c>
      <c r="R551" s="442"/>
      <c r="S551" s="442"/>
      <c r="T551" s="123">
        <f>SUM(T539:T550)</f>
        <v>148737.56</v>
      </c>
    </row>
    <row r="552" spans="2:20" ht="153.75" customHeight="1" x14ac:dyDescent="0.25">
      <c r="B552" s="384"/>
      <c r="C552" s="346"/>
      <c r="D552" s="358"/>
      <c r="E552" s="348" t="s">
        <v>417</v>
      </c>
      <c r="F552" s="120" t="s">
        <v>385</v>
      </c>
      <c r="G552" s="329" t="s">
        <v>380</v>
      </c>
      <c r="H552" s="329" t="s">
        <v>381</v>
      </c>
      <c r="I552" s="107" t="s">
        <v>382</v>
      </c>
      <c r="J552" s="107" t="s">
        <v>414</v>
      </c>
      <c r="K552" s="107" t="s">
        <v>415</v>
      </c>
      <c r="L552" s="78" t="s">
        <v>383</v>
      </c>
      <c r="M552" s="107" t="s">
        <v>384</v>
      </c>
      <c r="N552" s="267">
        <v>42452</v>
      </c>
      <c r="O552" s="267">
        <v>42005</v>
      </c>
      <c r="P552" s="286">
        <v>42735</v>
      </c>
      <c r="Q552" s="306">
        <v>1843000</v>
      </c>
      <c r="R552" s="111">
        <v>0.8</v>
      </c>
      <c r="S552" s="130" t="s">
        <v>379</v>
      </c>
      <c r="T552" s="130">
        <v>1474400</v>
      </c>
    </row>
    <row r="553" spans="2:20" ht="196.5" customHeight="1" x14ac:dyDescent="0.25">
      <c r="B553" s="384"/>
      <c r="C553" s="346"/>
      <c r="D553" s="358"/>
      <c r="E553" s="349"/>
      <c r="F553" s="72" t="s">
        <v>1146</v>
      </c>
      <c r="G553" s="329" t="s">
        <v>2671</v>
      </c>
      <c r="H553" s="329" t="s">
        <v>1153</v>
      </c>
      <c r="I553" s="74" t="s">
        <v>1147</v>
      </c>
      <c r="J553" s="74" t="s">
        <v>414</v>
      </c>
      <c r="K553" s="74" t="s">
        <v>415</v>
      </c>
      <c r="L553" s="78" t="s">
        <v>1190</v>
      </c>
      <c r="M553" s="74" t="s">
        <v>384</v>
      </c>
      <c r="N553" s="255">
        <v>42881</v>
      </c>
      <c r="O553" s="255">
        <v>42933</v>
      </c>
      <c r="P553" s="287">
        <v>43300</v>
      </c>
      <c r="Q553" s="299">
        <v>52474.97</v>
      </c>
      <c r="R553" s="68">
        <v>0.8</v>
      </c>
      <c r="S553" s="77" t="s">
        <v>379</v>
      </c>
      <c r="T553" s="77">
        <v>41979.98</v>
      </c>
    </row>
    <row r="554" spans="2:20" ht="196.5" customHeight="1" x14ac:dyDescent="0.25">
      <c r="B554" s="384"/>
      <c r="C554" s="346"/>
      <c r="D554" s="358"/>
      <c r="E554" s="349"/>
      <c r="F554" s="72" t="s">
        <v>1146</v>
      </c>
      <c r="G554" s="329" t="s">
        <v>2524</v>
      </c>
      <c r="H554" s="329" t="s">
        <v>1153</v>
      </c>
      <c r="I554" s="74" t="s">
        <v>1371</v>
      </c>
      <c r="J554" s="74" t="s">
        <v>414</v>
      </c>
      <c r="K554" s="74" t="s">
        <v>415</v>
      </c>
      <c r="L554" s="78" t="s">
        <v>1404</v>
      </c>
      <c r="M554" s="74" t="s">
        <v>384</v>
      </c>
      <c r="N554" s="255">
        <v>42921</v>
      </c>
      <c r="O554" s="255">
        <v>43003</v>
      </c>
      <c r="P554" s="287">
        <v>43373</v>
      </c>
      <c r="Q554" s="299">
        <v>91763.199999999997</v>
      </c>
      <c r="R554" s="68">
        <v>0.8</v>
      </c>
      <c r="S554" s="77" t="s">
        <v>379</v>
      </c>
      <c r="T554" s="77">
        <v>73410.559999999998</v>
      </c>
    </row>
    <row r="555" spans="2:20" s="54" customFormat="1" ht="196.5" customHeight="1" x14ac:dyDescent="0.25">
      <c r="B555" s="384"/>
      <c r="C555" s="346"/>
      <c r="D555" s="358"/>
      <c r="E555" s="349"/>
      <c r="F555" s="72" t="s">
        <v>1146</v>
      </c>
      <c r="G555" s="329" t="s">
        <v>2525</v>
      </c>
      <c r="H555" s="329" t="s">
        <v>1153</v>
      </c>
      <c r="I555" s="74" t="s">
        <v>1532</v>
      </c>
      <c r="J555" s="74" t="s">
        <v>414</v>
      </c>
      <c r="K555" s="74" t="s">
        <v>415</v>
      </c>
      <c r="L555" s="78" t="s">
        <v>1533</v>
      </c>
      <c r="M555" s="74" t="s">
        <v>384</v>
      </c>
      <c r="N555" s="255">
        <v>43007</v>
      </c>
      <c r="O555" s="255">
        <v>43052</v>
      </c>
      <c r="P555" s="287">
        <v>43371</v>
      </c>
      <c r="Q555" s="299">
        <v>108570.01</v>
      </c>
      <c r="R555" s="86">
        <v>0.8</v>
      </c>
      <c r="S555" s="77" t="s">
        <v>379</v>
      </c>
      <c r="T555" s="77">
        <v>86856.01</v>
      </c>
    </row>
    <row r="556" spans="2:20" ht="196.5" customHeight="1" x14ac:dyDescent="0.25">
      <c r="B556" s="384"/>
      <c r="C556" s="346"/>
      <c r="D556" s="358"/>
      <c r="E556" s="349"/>
      <c r="F556" s="72" t="s">
        <v>1146</v>
      </c>
      <c r="G556" s="329" t="s">
        <v>1228</v>
      </c>
      <c r="H556" s="329" t="s">
        <v>1153</v>
      </c>
      <c r="I556" s="74" t="s">
        <v>1198</v>
      </c>
      <c r="J556" s="74" t="s">
        <v>414</v>
      </c>
      <c r="K556" s="74" t="s">
        <v>415</v>
      </c>
      <c r="L556" s="78" t="s">
        <v>1405</v>
      </c>
      <c r="M556" s="74" t="s">
        <v>384</v>
      </c>
      <c r="N556" s="255">
        <v>42900</v>
      </c>
      <c r="O556" s="255">
        <v>43005</v>
      </c>
      <c r="P556" s="287">
        <v>43370</v>
      </c>
      <c r="Q556" s="299">
        <v>105600</v>
      </c>
      <c r="R556" s="68">
        <v>0.80000007622681824</v>
      </c>
      <c r="S556" s="77" t="s">
        <v>379</v>
      </c>
      <c r="T556" s="77">
        <v>84480</v>
      </c>
    </row>
    <row r="557" spans="2:20" ht="196.5" customHeight="1" x14ac:dyDescent="0.25">
      <c r="B557" s="384"/>
      <c r="C557" s="346"/>
      <c r="D557" s="358"/>
      <c r="E557" s="349"/>
      <c r="F557" s="72" t="s">
        <v>1146</v>
      </c>
      <c r="G557" s="329" t="s">
        <v>1223</v>
      </c>
      <c r="H557" s="329" t="s">
        <v>1153</v>
      </c>
      <c r="I557" s="74" t="s">
        <v>1148</v>
      </c>
      <c r="J557" s="74" t="s">
        <v>414</v>
      </c>
      <c r="K557" s="74" t="s">
        <v>415</v>
      </c>
      <c r="L557" s="78" t="s">
        <v>1191</v>
      </c>
      <c r="M557" s="74" t="s">
        <v>384</v>
      </c>
      <c r="N557" s="255">
        <v>42933</v>
      </c>
      <c r="O557" s="255">
        <v>43024</v>
      </c>
      <c r="P557" s="287">
        <v>43274</v>
      </c>
      <c r="Q557" s="299">
        <v>15840</v>
      </c>
      <c r="R557" s="68">
        <v>0.8</v>
      </c>
      <c r="S557" s="77" t="s">
        <v>379</v>
      </c>
      <c r="T557" s="77">
        <v>12672</v>
      </c>
    </row>
    <row r="558" spans="2:20" ht="196.5" customHeight="1" x14ac:dyDescent="0.25">
      <c r="B558" s="384"/>
      <c r="C558" s="346"/>
      <c r="D558" s="358"/>
      <c r="E558" s="349"/>
      <c r="F558" s="72" t="s">
        <v>1146</v>
      </c>
      <c r="G558" s="329" t="s">
        <v>2672</v>
      </c>
      <c r="H558" s="329" t="s">
        <v>1153</v>
      </c>
      <c r="I558" s="74" t="s">
        <v>1207</v>
      </c>
      <c r="J558" s="74" t="s">
        <v>414</v>
      </c>
      <c r="K558" s="74" t="s">
        <v>415</v>
      </c>
      <c r="L558" s="78" t="s">
        <v>1208</v>
      </c>
      <c r="M558" s="74" t="s">
        <v>384</v>
      </c>
      <c r="N558" s="255">
        <v>42898</v>
      </c>
      <c r="O558" s="255">
        <v>42996</v>
      </c>
      <c r="P558" s="287">
        <v>43371</v>
      </c>
      <c r="Q558" s="299">
        <v>105600</v>
      </c>
      <c r="R558" s="68">
        <v>0.8</v>
      </c>
      <c r="S558" s="77" t="s">
        <v>379</v>
      </c>
      <c r="T558" s="77">
        <v>84480</v>
      </c>
    </row>
    <row r="559" spans="2:20" ht="206.25" customHeight="1" x14ac:dyDescent="0.25">
      <c r="B559" s="384"/>
      <c r="C559" s="346"/>
      <c r="D559" s="358"/>
      <c r="E559" s="349"/>
      <c r="F559" s="72" t="s">
        <v>1146</v>
      </c>
      <c r="G559" s="329" t="s">
        <v>2673</v>
      </c>
      <c r="H559" s="329" t="s">
        <v>1153</v>
      </c>
      <c r="I559" s="74" t="s">
        <v>1203</v>
      </c>
      <c r="J559" s="74" t="s">
        <v>414</v>
      </c>
      <c r="K559" s="74" t="s">
        <v>415</v>
      </c>
      <c r="L559" s="78" t="s">
        <v>1204</v>
      </c>
      <c r="M559" s="74" t="s">
        <v>384</v>
      </c>
      <c r="N559" s="255">
        <v>43433</v>
      </c>
      <c r="O559" s="255">
        <v>43019</v>
      </c>
      <c r="P559" s="287">
        <v>43373</v>
      </c>
      <c r="Q559" s="299">
        <v>79196.11</v>
      </c>
      <c r="R559" s="68">
        <v>0.80000007622681824</v>
      </c>
      <c r="S559" s="77" t="s">
        <v>379</v>
      </c>
      <c r="T559" s="77">
        <v>63356.89</v>
      </c>
    </row>
    <row r="560" spans="2:20" ht="206.25" customHeight="1" x14ac:dyDescent="0.25">
      <c r="B560" s="384"/>
      <c r="C560" s="346"/>
      <c r="D560" s="358"/>
      <c r="E560" s="349"/>
      <c r="F560" s="72" t="s">
        <v>1146</v>
      </c>
      <c r="G560" s="329" t="s">
        <v>1224</v>
      </c>
      <c r="H560" s="329" t="s">
        <v>1153</v>
      </c>
      <c r="I560" s="74" t="s">
        <v>1149</v>
      </c>
      <c r="J560" s="74" t="s">
        <v>414</v>
      </c>
      <c r="K560" s="74" t="s">
        <v>415</v>
      </c>
      <c r="L560" s="78" t="s">
        <v>1192</v>
      </c>
      <c r="M560" s="74" t="s">
        <v>384</v>
      </c>
      <c r="N560" s="255">
        <v>42881</v>
      </c>
      <c r="O560" s="255">
        <v>43075</v>
      </c>
      <c r="P560" s="287">
        <v>43371</v>
      </c>
      <c r="Q560" s="299">
        <v>70798.64</v>
      </c>
      <c r="R560" s="68">
        <v>0.8</v>
      </c>
      <c r="S560" s="77" t="s">
        <v>379</v>
      </c>
      <c r="T560" s="77">
        <v>56638.91</v>
      </c>
    </row>
    <row r="561" spans="2:20" ht="206.25" customHeight="1" x14ac:dyDescent="0.25">
      <c r="B561" s="384"/>
      <c r="C561" s="346"/>
      <c r="D561" s="358"/>
      <c r="E561" s="349"/>
      <c r="F561" s="72" t="s">
        <v>1146</v>
      </c>
      <c r="G561" s="329" t="s">
        <v>1229</v>
      </c>
      <c r="H561" s="329" t="s">
        <v>1153</v>
      </c>
      <c r="I561" s="74" t="s">
        <v>1199</v>
      </c>
      <c r="J561" s="74" t="s">
        <v>414</v>
      </c>
      <c r="K561" s="74" t="s">
        <v>415</v>
      </c>
      <c r="L561" s="78" t="s">
        <v>1200</v>
      </c>
      <c r="M561" s="74" t="s">
        <v>33</v>
      </c>
      <c r="N561" s="255">
        <v>42906</v>
      </c>
      <c r="O561" s="255">
        <v>42990</v>
      </c>
      <c r="P561" s="287">
        <v>43370</v>
      </c>
      <c r="Q561" s="299">
        <v>120780</v>
      </c>
      <c r="R561" s="68">
        <v>0.80000007622681824</v>
      </c>
      <c r="S561" s="77" t="s">
        <v>379</v>
      </c>
      <c r="T561" s="77">
        <v>96624</v>
      </c>
    </row>
    <row r="562" spans="2:20" ht="206.25" customHeight="1" x14ac:dyDescent="0.25">
      <c r="B562" s="384"/>
      <c r="C562" s="346"/>
      <c r="D562" s="358"/>
      <c r="E562" s="349"/>
      <c r="F562" s="72" t="s">
        <v>1146</v>
      </c>
      <c r="G562" s="329" t="s">
        <v>1225</v>
      </c>
      <c r="H562" s="329" t="s">
        <v>1153</v>
      </c>
      <c r="I562" s="74" t="s">
        <v>1150</v>
      </c>
      <c r="J562" s="74" t="s">
        <v>414</v>
      </c>
      <c r="K562" s="74" t="s">
        <v>415</v>
      </c>
      <c r="L562" s="78" t="s">
        <v>1193</v>
      </c>
      <c r="M562" s="74" t="s">
        <v>25</v>
      </c>
      <c r="N562" s="255">
        <v>42881</v>
      </c>
      <c r="O562" s="255">
        <v>43011</v>
      </c>
      <c r="P562" s="287">
        <v>43373</v>
      </c>
      <c r="Q562" s="299">
        <v>16500</v>
      </c>
      <c r="R562" s="68">
        <v>0.8</v>
      </c>
      <c r="S562" s="77" t="s">
        <v>379</v>
      </c>
      <c r="T562" s="77">
        <v>13200</v>
      </c>
    </row>
    <row r="563" spans="2:20" ht="206.25" customHeight="1" x14ac:dyDescent="0.25">
      <c r="B563" s="384"/>
      <c r="C563" s="346"/>
      <c r="D563" s="358"/>
      <c r="E563" s="349"/>
      <c r="F563" s="72" t="s">
        <v>1146</v>
      </c>
      <c r="G563" s="329" t="s">
        <v>2526</v>
      </c>
      <c r="H563" s="329" t="s">
        <v>1153</v>
      </c>
      <c r="I563" s="74" t="s">
        <v>1452</v>
      </c>
      <c r="J563" s="74" t="s">
        <v>414</v>
      </c>
      <c r="K563" s="74" t="s">
        <v>415</v>
      </c>
      <c r="L563" s="78" t="s">
        <v>1455</v>
      </c>
      <c r="M563" s="74" t="s">
        <v>384</v>
      </c>
      <c r="N563" s="255">
        <v>42949</v>
      </c>
      <c r="O563" s="255">
        <v>42912</v>
      </c>
      <c r="P563" s="287">
        <v>43371</v>
      </c>
      <c r="Q563" s="299">
        <v>44000</v>
      </c>
      <c r="R563" s="68">
        <v>0.8</v>
      </c>
      <c r="S563" s="77" t="s">
        <v>379</v>
      </c>
      <c r="T563" s="77">
        <v>35200</v>
      </c>
    </row>
    <row r="564" spans="2:20" ht="153.75" customHeight="1" x14ac:dyDescent="0.25">
      <c r="B564" s="384"/>
      <c r="C564" s="346"/>
      <c r="D564" s="358"/>
      <c r="E564" s="349"/>
      <c r="F564" s="72" t="s">
        <v>1146</v>
      </c>
      <c r="G564" s="329" t="s">
        <v>1226</v>
      </c>
      <c r="H564" s="329" t="s">
        <v>1153</v>
      </c>
      <c r="I564" s="74" t="s">
        <v>1151</v>
      </c>
      <c r="J564" s="74" t="s">
        <v>414</v>
      </c>
      <c r="K564" s="74" t="s">
        <v>415</v>
      </c>
      <c r="L564" s="78" t="s">
        <v>1194</v>
      </c>
      <c r="M564" s="74" t="s">
        <v>384</v>
      </c>
      <c r="N564" s="255">
        <v>42881</v>
      </c>
      <c r="O564" s="255">
        <v>43014</v>
      </c>
      <c r="P564" s="287">
        <v>43373</v>
      </c>
      <c r="Q564" s="299">
        <v>52800</v>
      </c>
      <c r="R564" s="68">
        <v>0.8</v>
      </c>
      <c r="S564" s="77" t="s">
        <v>379</v>
      </c>
      <c r="T564" s="77">
        <v>42240</v>
      </c>
    </row>
    <row r="565" spans="2:20" ht="216" customHeight="1" x14ac:dyDescent="0.25">
      <c r="B565" s="384"/>
      <c r="C565" s="346"/>
      <c r="D565" s="358"/>
      <c r="E565" s="349"/>
      <c r="F565" s="72" t="s">
        <v>1146</v>
      </c>
      <c r="G565" s="329" t="s">
        <v>2527</v>
      </c>
      <c r="H565" s="329" t="s">
        <v>1153</v>
      </c>
      <c r="I565" s="74" t="s">
        <v>1372</v>
      </c>
      <c r="J565" s="74" t="s">
        <v>414</v>
      </c>
      <c r="K565" s="74" t="s">
        <v>415</v>
      </c>
      <c r="L565" s="78" t="s">
        <v>1406</v>
      </c>
      <c r="M565" s="74" t="s">
        <v>384</v>
      </c>
      <c r="N565" s="255">
        <v>42928</v>
      </c>
      <c r="O565" s="255">
        <v>43046</v>
      </c>
      <c r="P565" s="287">
        <v>43373</v>
      </c>
      <c r="Q565" s="299">
        <v>115060</v>
      </c>
      <c r="R565" s="68">
        <v>0.8</v>
      </c>
      <c r="S565" s="77" t="s">
        <v>379</v>
      </c>
      <c r="T565" s="77">
        <v>92048</v>
      </c>
    </row>
    <row r="566" spans="2:20" ht="216" customHeight="1" x14ac:dyDescent="0.25">
      <c r="B566" s="384"/>
      <c r="C566" s="346"/>
      <c r="D566" s="358"/>
      <c r="E566" s="349"/>
      <c r="F566" s="72" t="s">
        <v>1146</v>
      </c>
      <c r="G566" s="329" t="s">
        <v>1231</v>
      </c>
      <c r="H566" s="329" t="s">
        <v>1153</v>
      </c>
      <c r="I566" s="74" t="s">
        <v>1373</v>
      </c>
      <c r="J566" s="74" t="s">
        <v>414</v>
      </c>
      <c r="K566" s="74" t="s">
        <v>415</v>
      </c>
      <c r="L566" s="78" t="s">
        <v>1407</v>
      </c>
      <c r="M566" s="74" t="s">
        <v>384</v>
      </c>
      <c r="N566" s="255">
        <v>43293</v>
      </c>
      <c r="O566" s="255">
        <v>43024</v>
      </c>
      <c r="P566" s="287">
        <v>43371</v>
      </c>
      <c r="Q566" s="299">
        <v>111540</v>
      </c>
      <c r="R566" s="68">
        <v>0.8</v>
      </c>
      <c r="S566" s="77" t="s">
        <v>379</v>
      </c>
      <c r="T566" s="77">
        <v>89232</v>
      </c>
    </row>
    <row r="567" spans="2:20" ht="216" customHeight="1" x14ac:dyDescent="0.25">
      <c r="B567" s="384"/>
      <c r="C567" s="346"/>
      <c r="D567" s="358"/>
      <c r="E567" s="349"/>
      <c r="F567" s="72" t="s">
        <v>1146</v>
      </c>
      <c r="G567" s="329" t="s">
        <v>2674</v>
      </c>
      <c r="H567" s="329" t="s">
        <v>1153</v>
      </c>
      <c r="I567" s="74" t="s">
        <v>1374</v>
      </c>
      <c r="J567" s="74" t="s">
        <v>414</v>
      </c>
      <c r="K567" s="74" t="s">
        <v>415</v>
      </c>
      <c r="L567" s="78" t="s">
        <v>1408</v>
      </c>
      <c r="M567" s="74" t="s">
        <v>384</v>
      </c>
      <c r="N567" s="255">
        <v>42928</v>
      </c>
      <c r="O567" s="255">
        <v>43048</v>
      </c>
      <c r="P567" s="287">
        <v>43373</v>
      </c>
      <c r="Q567" s="299">
        <v>109009.99</v>
      </c>
      <c r="R567" s="68">
        <v>0.8</v>
      </c>
      <c r="S567" s="77" t="s">
        <v>379</v>
      </c>
      <c r="T567" s="77">
        <v>87207.99</v>
      </c>
    </row>
    <row r="568" spans="2:20" ht="127.5" customHeight="1" x14ac:dyDescent="0.25">
      <c r="B568" s="384"/>
      <c r="C568" s="346"/>
      <c r="D568" s="358"/>
      <c r="E568" s="349"/>
      <c r="F568" s="72" t="s">
        <v>1146</v>
      </c>
      <c r="G568" s="329" t="s">
        <v>2528</v>
      </c>
      <c r="H568" s="329" t="s">
        <v>1153</v>
      </c>
      <c r="I568" s="74" t="s">
        <v>1453</v>
      </c>
      <c r="J568" s="74" t="s">
        <v>414</v>
      </c>
      <c r="K568" s="74" t="s">
        <v>415</v>
      </c>
      <c r="L568" s="78" t="s">
        <v>1454</v>
      </c>
      <c r="M568" s="90" t="s">
        <v>384</v>
      </c>
      <c r="N568" s="255">
        <v>43361</v>
      </c>
      <c r="O568" s="255">
        <v>43012</v>
      </c>
      <c r="P568" s="287">
        <v>43372</v>
      </c>
      <c r="Q568" s="299">
        <v>98945.79</v>
      </c>
      <c r="R568" s="68">
        <v>0.8</v>
      </c>
      <c r="S568" s="90" t="s">
        <v>379</v>
      </c>
      <c r="T568" s="77">
        <v>79156.63</v>
      </c>
    </row>
    <row r="569" spans="2:20" ht="227.25" customHeight="1" x14ac:dyDescent="0.25">
      <c r="B569" s="384"/>
      <c r="C569" s="346"/>
      <c r="D569" s="358"/>
      <c r="E569" s="349"/>
      <c r="F569" s="72" t="s">
        <v>1146</v>
      </c>
      <c r="G569" s="329" t="s">
        <v>2675</v>
      </c>
      <c r="H569" s="329" t="s">
        <v>1153</v>
      </c>
      <c r="I569" s="74" t="s">
        <v>1152</v>
      </c>
      <c r="J569" s="74" t="s">
        <v>414</v>
      </c>
      <c r="K569" s="74" t="s">
        <v>415</v>
      </c>
      <c r="L569" s="78" t="s">
        <v>1195</v>
      </c>
      <c r="M569" s="74" t="s">
        <v>384</v>
      </c>
      <c r="N569" s="255">
        <v>42881</v>
      </c>
      <c r="O569" s="255">
        <v>43018</v>
      </c>
      <c r="P569" s="287">
        <v>43357</v>
      </c>
      <c r="Q569" s="299">
        <v>135300</v>
      </c>
      <c r="R569" s="68">
        <v>0.8</v>
      </c>
      <c r="S569" s="77" t="s">
        <v>379</v>
      </c>
      <c r="T569" s="77">
        <v>108240</v>
      </c>
    </row>
    <row r="570" spans="2:20" ht="187.5" customHeight="1" x14ac:dyDescent="0.25">
      <c r="B570" s="384"/>
      <c r="C570" s="346"/>
      <c r="D570" s="358"/>
      <c r="E570" s="349"/>
      <c r="F570" s="72" t="s">
        <v>1146</v>
      </c>
      <c r="G570" s="329" t="s">
        <v>1227</v>
      </c>
      <c r="H570" s="329" t="s">
        <v>1153</v>
      </c>
      <c r="I570" s="74" t="s">
        <v>1196</v>
      </c>
      <c r="J570" s="74" t="s">
        <v>414</v>
      </c>
      <c r="K570" s="74" t="s">
        <v>415</v>
      </c>
      <c r="L570" s="78" t="s">
        <v>1197</v>
      </c>
      <c r="M570" s="74" t="s">
        <v>384</v>
      </c>
      <c r="N570" s="255">
        <v>42892</v>
      </c>
      <c r="O570" s="255">
        <v>42826</v>
      </c>
      <c r="P570" s="287">
        <v>43373</v>
      </c>
      <c r="Q570" s="299">
        <v>21973.5</v>
      </c>
      <c r="R570" s="68">
        <v>0.80000007622681824</v>
      </c>
      <c r="S570" s="77" t="s">
        <v>379</v>
      </c>
      <c r="T570" s="77">
        <v>17578.8</v>
      </c>
    </row>
    <row r="571" spans="2:20" ht="208.5" customHeight="1" x14ac:dyDescent="0.25">
      <c r="B571" s="384"/>
      <c r="C571" s="346"/>
      <c r="D571" s="358"/>
      <c r="E571" s="349"/>
      <c r="F571" s="72" t="s">
        <v>1146</v>
      </c>
      <c r="G571" s="329" t="s">
        <v>1232</v>
      </c>
      <c r="H571" s="329" t="s">
        <v>1153</v>
      </c>
      <c r="I571" s="74" t="s">
        <v>1205</v>
      </c>
      <c r="J571" s="74" t="s">
        <v>414</v>
      </c>
      <c r="K571" s="74" t="s">
        <v>415</v>
      </c>
      <c r="L571" s="78" t="s">
        <v>1206</v>
      </c>
      <c r="M571" s="74" t="s">
        <v>384</v>
      </c>
      <c r="N571" s="255">
        <v>42898</v>
      </c>
      <c r="O571" s="255">
        <v>42891</v>
      </c>
      <c r="P571" s="287">
        <v>43371</v>
      </c>
      <c r="Q571" s="299">
        <v>106150</v>
      </c>
      <c r="R571" s="68">
        <v>0.8</v>
      </c>
      <c r="S571" s="77" t="s">
        <v>379</v>
      </c>
      <c r="T571" s="77">
        <v>84920</v>
      </c>
    </row>
    <row r="572" spans="2:20" ht="208.5" customHeight="1" x14ac:dyDescent="0.25">
      <c r="B572" s="384"/>
      <c r="C572" s="346"/>
      <c r="D572" s="358"/>
      <c r="E572" s="349"/>
      <c r="F572" s="72" t="s">
        <v>1146</v>
      </c>
      <c r="G572" s="329" t="s">
        <v>1230</v>
      </c>
      <c r="H572" s="329" t="s">
        <v>1153</v>
      </c>
      <c r="I572" s="74" t="s">
        <v>1201</v>
      </c>
      <c r="J572" s="74" t="s">
        <v>414</v>
      </c>
      <c r="K572" s="74" t="s">
        <v>415</v>
      </c>
      <c r="L572" s="78" t="s">
        <v>1202</v>
      </c>
      <c r="M572" s="74" t="s">
        <v>384</v>
      </c>
      <c r="N572" s="255">
        <v>42912</v>
      </c>
      <c r="O572" s="255">
        <v>42955</v>
      </c>
      <c r="P572" s="287">
        <v>43373</v>
      </c>
      <c r="Q572" s="299">
        <v>112090.01</v>
      </c>
      <c r="R572" s="68">
        <v>0.80000007622681824</v>
      </c>
      <c r="S572" s="77" t="s">
        <v>379</v>
      </c>
      <c r="T572" s="77">
        <v>89672.01</v>
      </c>
    </row>
    <row r="573" spans="2:20" ht="208.5" customHeight="1" x14ac:dyDescent="0.25">
      <c r="B573" s="384"/>
      <c r="C573" s="346"/>
      <c r="D573" s="358"/>
      <c r="E573" s="349"/>
      <c r="F573" s="72" t="s">
        <v>1811</v>
      </c>
      <c r="G573" s="329" t="s">
        <v>2676</v>
      </c>
      <c r="H573" s="329" t="s">
        <v>1812</v>
      </c>
      <c r="I573" s="74" t="s">
        <v>1813</v>
      </c>
      <c r="J573" s="74" t="s">
        <v>414</v>
      </c>
      <c r="K573" s="74" t="s">
        <v>415</v>
      </c>
      <c r="L573" s="78" t="s">
        <v>1814</v>
      </c>
      <c r="M573" s="74" t="s">
        <v>384</v>
      </c>
      <c r="N573" s="255">
        <v>43157</v>
      </c>
      <c r="O573" s="255">
        <v>43139</v>
      </c>
      <c r="P573" s="287">
        <v>44183</v>
      </c>
      <c r="Q573" s="299">
        <v>156600</v>
      </c>
      <c r="R573" s="68">
        <v>0.8</v>
      </c>
      <c r="S573" s="77" t="s">
        <v>379</v>
      </c>
      <c r="T573" s="77">
        <v>125280</v>
      </c>
    </row>
    <row r="574" spans="2:20" ht="208.5" customHeight="1" x14ac:dyDescent="0.25">
      <c r="B574" s="384"/>
      <c r="C574" s="346"/>
      <c r="D574" s="358"/>
      <c r="E574" s="349"/>
      <c r="F574" s="72" t="s">
        <v>1811</v>
      </c>
      <c r="G574" s="329" t="s">
        <v>2529</v>
      </c>
      <c r="H574" s="329" t="s">
        <v>1812</v>
      </c>
      <c r="I574" s="149" t="s">
        <v>1933</v>
      </c>
      <c r="J574" s="149" t="s">
        <v>414</v>
      </c>
      <c r="K574" s="149" t="s">
        <v>415</v>
      </c>
      <c r="L574" s="78" t="s">
        <v>1814</v>
      </c>
      <c r="M574" s="149" t="s">
        <v>384</v>
      </c>
      <c r="N574" s="255">
        <v>43160</v>
      </c>
      <c r="O574" s="255">
        <v>42744</v>
      </c>
      <c r="P574" s="287">
        <v>43830</v>
      </c>
      <c r="Q574" s="299">
        <v>38280</v>
      </c>
      <c r="R574" s="68">
        <v>0.8</v>
      </c>
      <c r="S574" s="77" t="s">
        <v>379</v>
      </c>
      <c r="T574" s="77">
        <v>30624</v>
      </c>
    </row>
    <row r="575" spans="2:20" ht="208.5" customHeight="1" x14ac:dyDescent="0.25">
      <c r="B575" s="384"/>
      <c r="C575" s="346"/>
      <c r="D575" s="358"/>
      <c r="E575" s="350"/>
      <c r="F575" s="72" t="s">
        <v>1811</v>
      </c>
      <c r="G575" s="329" t="s">
        <v>1248</v>
      </c>
      <c r="H575" s="329" t="s">
        <v>1812</v>
      </c>
      <c r="I575" s="149" t="s">
        <v>1934</v>
      </c>
      <c r="J575" s="149" t="s">
        <v>414</v>
      </c>
      <c r="K575" s="149" t="s">
        <v>415</v>
      </c>
      <c r="L575" s="78" t="s">
        <v>1814</v>
      </c>
      <c r="M575" s="149" t="s">
        <v>384</v>
      </c>
      <c r="N575" s="255">
        <v>43164</v>
      </c>
      <c r="O575" s="255">
        <v>42758</v>
      </c>
      <c r="P575" s="287">
        <v>43465</v>
      </c>
      <c r="Q575" s="299">
        <v>1595000</v>
      </c>
      <c r="R575" s="68">
        <v>0.8</v>
      </c>
      <c r="S575" s="77" t="s">
        <v>379</v>
      </c>
      <c r="T575" s="77">
        <v>1276000</v>
      </c>
    </row>
    <row r="576" spans="2:20" ht="81" customHeight="1" x14ac:dyDescent="0.25">
      <c r="B576" s="384"/>
      <c r="C576" s="346"/>
      <c r="D576" s="358"/>
      <c r="E576" s="440" t="s">
        <v>752</v>
      </c>
      <c r="F576" s="441" t="s">
        <v>492</v>
      </c>
      <c r="G576" s="329" t="s">
        <v>2677</v>
      </c>
      <c r="H576" s="329" t="s">
        <v>493</v>
      </c>
      <c r="I576" s="74" t="s">
        <v>494</v>
      </c>
      <c r="J576" s="66" t="s">
        <v>414</v>
      </c>
      <c r="K576" s="66" t="s">
        <v>415</v>
      </c>
      <c r="L576" s="78" t="s">
        <v>493</v>
      </c>
      <c r="M576" s="66" t="s">
        <v>13</v>
      </c>
      <c r="N576" s="255">
        <v>42541</v>
      </c>
      <c r="O576" s="255">
        <v>42675</v>
      </c>
      <c r="P576" s="287">
        <v>43190</v>
      </c>
      <c r="Q576" s="290">
        <v>64102.5</v>
      </c>
      <c r="R576" s="68">
        <v>0.5</v>
      </c>
      <c r="S576" s="67" t="s">
        <v>379</v>
      </c>
      <c r="T576" s="67">
        <v>32051.25</v>
      </c>
    </row>
    <row r="577" spans="2:20" ht="66.75" customHeight="1" x14ac:dyDescent="0.25">
      <c r="B577" s="384"/>
      <c r="C577" s="346"/>
      <c r="D577" s="358"/>
      <c r="E577" s="440"/>
      <c r="F577" s="441"/>
      <c r="G577" s="329" t="s">
        <v>1222</v>
      </c>
      <c r="H577" s="329" t="s">
        <v>493</v>
      </c>
      <c r="I577" s="74" t="s">
        <v>495</v>
      </c>
      <c r="J577" s="66" t="s">
        <v>414</v>
      </c>
      <c r="K577" s="66" t="s">
        <v>415</v>
      </c>
      <c r="L577" s="78" t="s">
        <v>493</v>
      </c>
      <c r="M577" s="66" t="s">
        <v>1</v>
      </c>
      <c r="N577" s="255">
        <v>43305</v>
      </c>
      <c r="O577" s="255">
        <v>42723</v>
      </c>
      <c r="P577" s="287">
        <v>43452</v>
      </c>
      <c r="Q577" s="290">
        <v>40210.720000000001</v>
      </c>
      <c r="R577" s="68">
        <v>0.5</v>
      </c>
      <c r="S577" s="67" t="s">
        <v>379</v>
      </c>
      <c r="T577" s="67">
        <v>20105.36</v>
      </c>
    </row>
    <row r="578" spans="2:20" ht="46.5" customHeight="1" x14ac:dyDescent="0.25">
      <c r="B578" s="384"/>
      <c r="C578" s="346"/>
      <c r="D578" s="358"/>
      <c r="E578" s="437" t="s">
        <v>752</v>
      </c>
      <c r="F578" s="72" t="s">
        <v>1892</v>
      </c>
      <c r="G578" s="329" t="s">
        <v>1233</v>
      </c>
      <c r="H578" s="329" t="s">
        <v>618</v>
      </c>
      <c r="I578" s="74" t="s">
        <v>746</v>
      </c>
      <c r="J578" s="74" t="s">
        <v>414</v>
      </c>
      <c r="K578" s="74" t="s">
        <v>415</v>
      </c>
      <c r="L578" s="78" t="s">
        <v>618</v>
      </c>
      <c r="M578" s="74" t="s">
        <v>127</v>
      </c>
      <c r="N578" s="255">
        <v>42598</v>
      </c>
      <c r="O578" s="255">
        <v>42676</v>
      </c>
      <c r="P578" s="287">
        <v>43405</v>
      </c>
      <c r="Q578" s="299">
        <v>2261.75</v>
      </c>
      <c r="R578" s="86">
        <v>0.7</v>
      </c>
      <c r="S578" s="77" t="s">
        <v>379</v>
      </c>
      <c r="T578" s="77">
        <v>1583.23</v>
      </c>
    </row>
    <row r="579" spans="2:20" ht="47.25" customHeight="1" x14ac:dyDescent="0.25">
      <c r="B579" s="384"/>
      <c r="C579" s="346"/>
      <c r="D579" s="358"/>
      <c r="E579" s="437"/>
      <c r="F579" s="72" t="s">
        <v>1892</v>
      </c>
      <c r="G579" s="329" t="s">
        <v>1234</v>
      </c>
      <c r="H579" s="329" t="s">
        <v>620</v>
      </c>
      <c r="I579" s="74" t="s">
        <v>747</v>
      </c>
      <c r="J579" s="74" t="s">
        <v>414</v>
      </c>
      <c r="K579" s="74" t="s">
        <v>415</v>
      </c>
      <c r="L579" s="78" t="s">
        <v>620</v>
      </c>
      <c r="M579" s="74" t="s">
        <v>25</v>
      </c>
      <c r="N579" s="255">
        <v>42598</v>
      </c>
      <c r="O579" s="255">
        <v>42464</v>
      </c>
      <c r="P579" s="287">
        <v>43190</v>
      </c>
      <c r="Q579" s="299">
        <v>53979.01</v>
      </c>
      <c r="R579" s="86">
        <v>0.6</v>
      </c>
      <c r="S579" s="77" t="s">
        <v>379</v>
      </c>
      <c r="T579" s="77">
        <v>32387.41</v>
      </c>
    </row>
    <row r="580" spans="2:20" ht="47.25" customHeight="1" x14ac:dyDescent="0.25">
      <c r="B580" s="384"/>
      <c r="C580" s="346"/>
      <c r="D580" s="358"/>
      <c r="E580" s="438" t="s">
        <v>751</v>
      </c>
      <c r="F580" s="72" t="s">
        <v>1877</v>
      </c>
      <c r="G580" s="329" t="s">
        <v>1235</v>
      </c>
      <c r="H580" s="329" t="s">
        <v>1024</v>
      </c>
      <c r="I580" s="74" t="s">
        <v>1033</v>
      </c>
      <c r="J580" s="74" t="s">
        <v>414</v>
      </c>
      <c r="K580" s="74" t="s">
        <v>415</v>
      </c>
      <c r="L580" s="78" t="s">
        <v>1024</v>
      </c>
      <c r="M580" s="74" t="s">
        <v>1026</v>
      </c>
      <c r="N580" s="255">
        <v>42811</v>
      </c>
      <c r="O580" s="255">
        <v>42522</v>
      </c>
      <c r="P580" s="287">
        <v>43251</v>
      </c>
      <c r="Q580" s="299">
        <v>4164.32</v>
      </c>
      <c r="R580" s="86">
        <v>0.7</v>
      </c>
      <c r="S580" s="77" t="s">
        <v>379</v>
      </c>
      <c r="T580" s="77">
        <v>2915.02</v>
      </c>
    </row>
    <row r="581" spans="2:20" ht="47.25" customHeight="1" x14ac:dyDescent="0.25">
      <c r="B581" s="384"/>
      <c r="C581" s="346"/>
      <c r="D581" s="358"/>
      <c r="E581" s="438"/>
      <c r="F581" s="72" t="s">
        <v>1877</v>
      </c>
      <c r="G581" s="329" t="s">
        <v>1236</v>
      </c>
      <c r="H581" s="329" t="s">
        <v>665</v>
      </c>
      <c r="I581" s="74" t="s">
        <v>749</v>
      </c>
      <c r="J581" s="74" t="s">
        <v>414</v>
      </c>
      <c r="K581" s="74" t="s">
        <v>415</v>
      </c>
      <c r="L581" s="78" t="s">
        <v>665</v>
      </c>
      <c r="M581" s="74" t="s">
        <v>227</v>
      </c>
      <c r="N581" s="255">
        <v>42642</v>
      </c>
      <c r="O581" s="255">
        <v>42614</v>
      </c>
      <c r="P581" s="287">
        <v>43343</v>
      </c>
      <c r="Q581" s="299">
        <v>30000</v>
      </c>
      <c r="R581" s="86">
        <v>0.7</v>
      </c>
      <c r="S581" s="77" t="s">
        <v>379</v>
      </c>
      <c r="T581" s="77">
        <v>21000</v>
      </c>
    </row>
    <row r="582" spans="2:20" ht="36.75" customHeight="1" x14ac:dyDescent="0.25">
      <c r="B582" s="384"/>
      <c r="C582" s="346"/>
      <c r="D582" s="358"/>
      <c r="E582" s="438"/>
      <c r="F582" s="72" t="s">
        <v>1877</v>
      </c>
      <c r="G582" s="329" t="s">
        <v>1233</v>
      </c>
      <c r="H582" s="329" t="s">
        <v>618</v>
      </c>
      <c r="I582" s="74" t="s">
        <v>748</v>
      </c>
      <c r="J582" s="74" t="s">
        <v>414</v>
      </c>
      <c r="K582" s="74" t="s">
        <v>415</v>
      </c>
      <c r="L582" s="78" t="s">
        <v>618</v>
      </c>
      <c r="M582" s="74" t="s">
        <v>127</v>
      </c>
      <c r="N582" s="255">
        <v>42642</v>
      </c>
      <c r="O582" s="255">
        <v>42644</v>
      </c>
      <c r="P582" s="287">
        <v>43373</v>
      </c>
      <c r="Q582" s="299">
        <v>2189.75</v>
      </c>
      <c r="R582" s="86">
        <v>0.7</v>
      </c>
      <c r="S582" s="77" t="s">
        <v>379</v>
      </c>
      <c r="T582" s="77">
        <v>1532.83</v>
      </c>
    </row>
    <row r="583" spans="2:20" ht="52.8" x14ac:dyDescent="0.25">
      <c r="B583" s="384"/>
      <c r="C583" s="346"/>
      <c r="D583" s="358"/>
      <c r="E583" s="438"/>
      <c r="F583" s="72" t="s">
        <v>1877</v>
      </c>
      <c r="G583" s="329" t="s">
        <v>2678</v>
      </c>
      <c r="H583" s="329" t="s">
        <v>656</v>
      </c>
      <c r="I583" s="74" t="s">
        <v>750</v>
      </c>
      <c r="J583" s="74" t="s">
        <v>414</v>
      </c>
      <c r="K583" s="74" t="s">
        <v>415</v>
      </c>
      <c r="L583" s="78" t="s">
        <v>656</v>
      </c>
      <c r="M583" s="76" t="s">
        <v>73</v>
      </c>
      <c r="N583" s="255">
        <v>42642</v>
      </c>
      <c r="O583" s="255">
        <v>42371</v>
      </c>
      <c r="P583" s="287">
        <v>43465</v>
      </c>
      <c r="Q583" s="299">
        <v>51042.75</v>
      </c>
      <c r="R583" s="86">
        <v>0.6</v>
      </c>
      <c r="S583" s="77" t="s">
        <v>379</v>
      </c>
      <c r="T583" s="77">
        <v>30625.65</v>
      </c>
    </row>
    <row r="584" spans="2:20" ht="153.75" customHeight="1" x14ac:dyDescent="0.25">
      <c r="B584" s="384"/>
      <c r="C584" s="346"/>
      <c r="D584" s="358"/>
      <c r="E584" s="438"/>
      <c r="F584" s="71" t="s">
        <v>1703</v>
      </c>
      <c r="G584" s="329" t="s">
        <v>2582</v>
      </c>
      <c r="H584" s="329" t="s">
        <v>1446</v>
      </c>
      <c r="I584" s="91" t="s">
        <v>1450</v>
      </c>
      <c r="J584" s="66" t="s">
        <v>406</v>
      </c>
      <c r="K584" s="66" t="s">
        <v>415</v>
      </c>
      <c r="L584" s="78" t="s">
        <v>1505</v>
      </c>
      <c r="M584" s="74" t="s">
        <v>13</v>
      </c>
      <c r="N584" s="255">
        <v>42948</v>
      </c>
      <c r="O584" s="255">
        <v>42670</v>
      </c>
      <c r="P584" s="287">
        <v>43399</v>
      </c>
      <c r="Q584" s="299">
        <v>4800</v>
      </c>
      <c r="R584" s="86">
        <v>0.6</v>
      </c>
      <c r="S584" s="77" t="s">
        <v>379</v>
      </c>
      <c r="T584" s="77">
        <v>2880</v>
      </c>
    </row>
    <row r="585" spans="2:20" ht="153.75" customHeight="1" x14ac:dyDescent="0.25">
      <c r="B585" s="384"/>
      <c r="C585" s="346"/>
      <c r="D585" s="358"/>
      <c r="E585" s="438"/>
      <c r="F585" s="65" t="s">
        <v>1878</v>
      </c>
      <c r="G585" s="329" t="s">
        <v>2433</v>
      </c>
      <c r="H585" s="329" t="s">
        <v>1431</v>
      </c>
      <c r="I585" s="74" t="s">
        <v>1451</v>
      </c>
      <c r="J585" s="66" t="s">
        <v>406</v>
      </c>
      <c r="K585" s="66" t="s">
        <v>415</v>
      </c>
      <c r="L585" s="78" t="s">
        <v>1508</v>
      </c>
      <c r="M585" s="69" t="s">
        <v>25</v>
      </c>
      <c r="N585" s="255">
        <v>42949</v>
      </c>
      <c r="O585" s="255">
        <v>42698</v>
      </c>
      <c r="P585" s="287">
        <v>43427</v>
      </c>
      <c r="Q585" s="299">
        <v>6187.5</v>
      </c>
      <c r="R585" s="86">
        <v>0.7</v>
      </c>
      <c r="S585" s="77" t="s">
        <v>379</v>
      </c>
      <c r="T585" s="77">
        <v>4331.25</v>
      </c>
    </row>
    <row r="586" spans="2:20" ht="153.75" customHeight="1" x14ac:dyDescent="0.25">
      <c r="B586" s="384"/>
      <c r="C586" s="346"/>
      <c r="D586" s="358"/>
      <c r="E586" s="438"/>
      <c r="F586" s="72" t="s">
        <v>1878</v>
      </c>
      <c r="G586" s="329" t="s">
        <v>2619</v>
      </c>
      <c r="H586" s="329" t="s">
        <v>1051</v>
      </c>
      <c r="I586" s="74" t="s">
        <v>1084</v>
      </c>
      <c r="J586" s="74" t="s">
        <v>414</v>
      </c>
      <c r="K586" s="74" t="s">
        <v>415</v>
      </c>
      <c r="L586" s="78" t="s">
        <v>1065</v>
      </c>
      <c r="M586" s="76" t="s">
        <v>30</v>
      </c>
      <c r="N586" s="255">
        <v>42831</v>
      </c>
      <c r="O586" s="255">
        <v>42767</v>
      </c>
      <c r="P586" s="287">
        <v>43496</v>
      </c>
      <c r="Q586" s="299">
        <v>23285.71</v>
      </c>
      <c r="R586" s="86">
        <v>0.7</v>
      </c>
      <c r="S586" s="77" t="s">
        <v>379</v>
      </c>
      <c r="T586" s="77">
        <v>16300</v>
      </c>
    </row>
    <row r="587" spans="2:20" ht="153.75" customHeight="1" thickBot="1" x14ac:dyDescent="0.3">
      <c r="B587" s="384"/>
      <c r="C587" s="346"/>
      <c r="D587" s="358"/>
      <c r="E587" s="439"/>
      <c r="F587" s="115" t="s">
        <v>1878</v>
      </c>
      <c r="G587" s="329" t="s">
        <v>2620</v>
      </c>
      <c r="H587" s="329" t="s">
        <v>1052</v>
      </c>
      <c r="I587" s="96" t="s">
        <v>1085</v>
      </c>
      <c r="J587" s="96" t="s">
        <v>414</v>
      </c>
      <c r="K587" s="96" t="s">
        <v>415</v>
      </c>
      <c r="L587" s="78" t="s">
        <v>1066</v>
      </c>
      <c r="M587" s="118" t="s">
        <v>33</v>
      </c>
      <c r="N587" s="260">
        <v>42831</v>
      </c>
      <c r="O587" s="260">
        <v>42795</v>
      </c>
      <c r="P587" s="288">
        <v>43524</v>
      </c>
      <c r="Q587" s="303">
        <v>15267.86</v>
      </c>
      <c r="R587" s="124">
        <v>0.7</v>
      </c>
      <c r="S587" s="119" t="s">
        <v>379</v>
      </c>
      <c r="T587" s="119">
        <v>10687.5</v>
      </c>
    </row>
    <row r="588" spans="2:20" ht="42.75" customHeight="1" thickBot="1" x14ac:dyDescent="0.3">
      <c r="B588" s="384"/>
      <c r="C588" s="346"/>
      <c r="D588" s="358"/>
      <c r="E588" s="428" t="s">
        <v>415</v>
      </c>
      <c r="F588" s="389"/>
      <c r="G588" s="389"/>
      <c r="H588" s="389"/>
      <c r="I588" s="389"/>
      <c r="J588" s="389"/>
      <c r="K588" s="121">
        <f>COUNTA(K552:K587)</f>
        <v>36</v>
      </c>
      <c r="L588" s="413"/>
      <c r="M588" s="414"/>
      <c r="N588" s="414"/>
      <c r="O588" s="414"/>
      <c r="P588" s="414"/>
      <c r="Q588" s="269">
        <f>SUM(Q552:Q587)</f>
        <v>5604364.0899999999</v>
      </c>
      <c r="R588" s="415"/>
      <c r="S588" s="416"/>
      <c r="T588" s="123">
        <f>SUM(T552:T587)</f>
        <v>4421897.28</v>
      </c>
    </row>
    <row r="589" spans="2:20" s="17" customFormat="1" ht="84" customHeight="1" x14ac:dyDescent="0.25">
      <c r="B589" s="384"/>
      <c r="C589" s="346"/>
      <c r="D589" s="358"/>
      <c r="E589" s="231" t="s">
        <v>1815</v>
      </c>
      <c r="F589" s="129" t="s">
        <v>1536</v>
      </c>
      <c r="G589" s="329" t="s">
        <v>2514</v>
      </c>
      <c r="H589" s="329" t="s">
        <v>1569</v>
      </c>
      <c r="I589" s="129" t="s">
        <v>1570</v>
      </c>
      <c r="J589" s="129" t="s">
        <v>414</v>
      </c>
      <c r="K589" s="107" t="s">
        <v>1568</v>
      </c>
      <c r="L589" s="78" t="s">
        <v>1569</v>
      </c>
      <c r="M589" s="107" t="s">
        <v>1</v>
      </c>
      <c r="N589" s="267">
        <v>43033</v>
      </c>
      <c r="O589" s="267">
        <v>42984</v>
      </c>
      <c r="P589" s="286">
        <v>43530</v>
      </c>
      <c r="Q589" s="306">
        <v>85123.57</v>
      </c>
      <c r="R589" s="132">
        <v>0.4</v>
      </c>
      <c r="S589" s="130" t="s">
        <v>285</v>
      </c>
      <c r="T589" s="130">
        <v>34049.43</v>
      </c>
    </row>
    <row r="590" spans="2:20" s="17" customFormat="1" ht="121.5" customHeight="1" x14ac:dyDescent="0.25">
      <c r="B590" s="384"/>
      <c r="C590" s="346"/>
      <c r="D590" s="358"/>
      <c r="E590" s="232" t="s">
        <v>1815</v>
      </c>
      <c r="F590" s="150" t="s">
        <v>1536</v>
      </c>
      <c r="G590" s="329" t="s">
        <v>2515</v>
      </c>
      <c r="H590" s="329" t="s">
        <v>1937</v>
      </c>
      <c r="I590" s="150" t="s">
        <v>1935</v>
      </c>
      <c r="J590" s="150" t="s">
        <v>414</v>
      </c>
      <c r="K590" s="149" t="s">
        <v>1568</v>
      </c>
      <c r="L590" s="78" t="s">
        <v>1932</v>
      </c>
      <c r="M590" s="149" t="s">
        <v>384</v>
      </c>
      <c r="N590" s="255">
        <v>43166</v>
      </c>
      <c r="O590" s="255">
        <v>42916</v>
      </c>
      <c r="P590" s="287">
        <v>43100</v>
      </c>
      <c r="Q590" s="299">
        <v>60894.59</v>
      </c>
      <c r="R590" s="86">
        <v>0.4</v>
      </c>
      <c r="S590" s="77" t="s">
        <v>285</v>
      </c>
      <c r="T590" s="166">
        <v>24357.84</v>
      </c>
    </row>
    <row r="591" spans="2:20" s="17" customFormat="1" ht="199.5" customHeight="1" x14ac:dyDescent="0.25">
      <c r="B591" s="384"/>
      <c r="C591" s="346"/>
      <c r="D591" s="358"/>
      <c r="E591" s="232" t="s">
        <v>1815</v>
      </c>
      <c r="F591" s="150" t="s">
        <v>1536</v>
      </c>
      <c r="G591" s="329" t="s">
        <v>1305</v>
      </c>
      <c r="H591" s="329" t="s">
        <v>1938</v>
      </c>
      <c r="I591" s="150" t="s">
        <v>1936</v>
      </c>
      <c r="J591" s="150" t="s">
        <v>414</v>
      </c>
      <c r="K591" s="149" t="s">
        <v>1568</v>
      </c>
      <c r="L591" s="78" t="s">
        <v>1930</v>
      </c>
      <c r="M591" s="149" t="s">
        <v>384</v>
      </c>
      <c r="N591" s="255">
        <v>43166</v>
      </c>
      <c r="O591" s="255">
        <v>42948</v>
      </c>
      <c r="P591" s="287">
        <v>43496</v>
      </c>
      <c r="Q591" s="299">
        <v>15497.45</v>
      </c>
      <c r="R591" s="86">
        <v>0.4</v>
      </c>
      <c r="S591" s="77" t="s">
        <v>285</v>
      </c>
      <c r="T591" s="166">
        <v>6198.98</v>
      </c>
    </row>
    <row r="592" spans="2:20" s="17" customFormat="1" ht="199.5" customHeight="1" x14ac:dyDescent="0.25">
      <c r="B592" s="384"/>
      <c r="C592" s="346"/>
      <c r="D592" s="358"/>
      <c r="E592" s="233" t="s">
        <v>1815</v>
      </c>
      <c r="F592" s="197" t="s">
        <v>1536</v>
      </c>
      <c r="G592" s="329" t="s">
        <v>1318</v>
      </c>
      <c r="H592" s="329" t="s">
        <v>1939</v>
      </c>
      <c r="I592" s="197" t="s">
        <v>1940</v>
      </c>
      <c r="J592" s="197" t="s">
        <v>414</v>
      </c>
      <c r="K592" s="199" t="s">
        <v>1568</v>
      </c>
      <c r="L592" s="78" t="s">
        <v>1941</v>
      </c>
      <c r="M592" s="199" t="s">
        <v>384</v>
      </c>
      <c r="N592" s="255">
        <v>43187</v>
      </c>
      <c r="O592" s="255">
        <v>42993</v>
      </c>
      <c r="P592" s="287">
        <v>43539</v>
      </c>
      <c r="Q592" s="303">
        <v>79640</v>
      </c>
      <c r="R592" s="124">
        <v>0.5</v>
      </c>
      <c r="S592" s="119" t="s">
        <v>285</v>
      </c>
      <c r="T592" s="119">
        <v>39820</v>
      </c>
    </row>
    <row r="593" spans="2:20" s="17" customFormat="1" ht="199.5" customHeight="1" x14ac:dyDescent="0.25">
      <c r="B593" s="384"/>
      <c r="C593" s="346"/>
      <c r="D593" s="358"/>
      <c r="E593" s="233" t="s">
        <v>1815</v>
      </c>
      <c r="F593" s="213" t="s">
        <v>1536</v>
      </c>
      <c r="G593" s="329" t="s">
        <v>2516</v>
      </c>
      <c r="H593" s="329" t="s">
        <v>2177</v>
      </c>
      <c r="I593" s="213" t="s">
        <v>2178</v>
      </c>
      <c r="J593" s="213" t="s">
        <v>414</v>
      </c>
      <c r="K593" s="216" t="s">
        <v>1568</v>
      </c>
      <c r="L593" s="78" t="s">
        <v>2063</v>
      </c>
      <c r="M593" s="216" t="s">
        <v>384</v>
      </c>
      <c r="N593" s="255">
        <v>43256</v>
      </c>
      <c r="O593" s="255">
        <v>43070</v>
      </c>
      <c r="P593" s="287">
        <v>43616</v>
      </c>
      <c r="Q593" s="303">
        <v>94605.06</v>
      </c>
      <c r="R593" s="124">
        <v>0.4</v>
      </c>
      <c r="S593" s="119" t="s">
        <v>285</v>
      </c>
      <c r="T593" s="119">
        <v>37842.019999999997</v>
      </c>
    </row>
    <row r="594" spans="2:20" s="17" customFormat="1" ht="199.5" customHeight="1" x14ac:dyDescent="0.25">
      <c r="B594" s="384"/>
      <c r="C594" s="346"/>
      <c r="D594" s="358"/>
      <c r="E594" s="233" t="s">
        <v>1815</v>
      </c>
      <c r="F594" s="213" t="s">
        <v>1536</v>
      </c>
      <c r="G594" s="329" t="s">
        <v>2517</v>
      </c>
      <c r="H594" s="329" t="s">
        <v>2179</v>
      </c>
      <c r="I594" s="213" t="s">
        <v>2180</v>
      </c>
      <c r="J594" s="213" t="s">
        <v>414</v>
      </c>
      <c r="K594" s="216" t="s">
        <v>1568</v>
      </c>
      <c r="L594" s="78" t="s">
        <v>2065</v>
      </c>
      <c r="M594" s="216" t="s">
        <v>384</v>
      </c>
      <c r="N594" s="255">
        <v>43256</v>
      </c>
      <c r="O594" s="255">
        <v>43101</v>
      </c>
      <c r="P594" s="287">
        <v>43465</v>
      </c>
      <c r="Q594" s="303">
        <v>79591.899999999994</v>
      </c>
      <c r="R594" s="124">
        <v>0.4</v>
      </c>
      <c r="S594" s="119" t="s">
        <v>285</v>
      </c>
      <c r="T594" s="119">
        <v>31836.76</v>
      </c>
    </row>
    <row r="595" spans="2:20" s="17" customFormat="1" ht="199.5" customHeight="1" x14ac:dyDescent="0.25">
      <c r="B595" s="384"/>
      <c r="C595" s="346"/>
      <c r="D595" s="358"/>
      <c r="E595" s="233" t="s">
        <v>1815</v>
      </c>
      <c r="F595" s="213" t="s">
        <v>1536</v>
      </c>
      <c r="G595" s="329" t="s">
        <v>2530</v>
      </c>
      <c r="H595" s="329" t="s">
        <v>2181</v>
      </c>
      <c r="I595" s="213" t="s">
        <v>2182</v>
      </c>
      <c r="J595" s="213" t="s">
        <v>414</v>
      </c>
      <c r="K595" s="216" t="s">
        <v>1568</v>
      </c>
      <c r="L595" s="78" t="s">
        <v>2183</v>
      </c>
      <c r="M595" s="216" t="s">
        <v>384</v>
      </c>
      <c r="N595" s="255">
        <v>43256</v>
      </c>
      <c r="O595" s="255">
        <v>43283</v>
      </c>
      <c r="P595" s="287">
        <v>43409</v>
      </c>
      <c r="Q595" s="303">
        <v>95500</v>
      </c>
      <c r="R595" s="124">
        <v>0.5</v>
      </c>
      <c r="S595" s="119" t="s">
        <v>285</v>
      </c>
      <c r="T595" s="119">
        <v>47750</v>
      </c>
    </row>
    <row r="596" spans="2:20" s="17" customFormat="1" ht="199.5" customHeight="1" x14ac:dyDescent="0.25">
      <c r="B596" s="384"/>
      <c r="C596" s="346"/>
      <c r="D596" s="358"/>
      <c r="E596" s="233" t="s">
        <v>1815</v>
      </c>
      <c r="F596" s="213" t="s">
        <v>1536</v>
      </c>
      <c r="G596" s="329" t="s">
        <v>2518</v>
      </c>
      <c r="H596" s="329" t="s">
        <v>2078</v>
      </c>
      <c r="I596" s="213" t="s">
        <v>2079</v>
      </c>
      <c r="J596" s="213" t="s">
        <v>2062</v>
      </c>
      <c r="K596" s="216" t="s">
        <v>1568</v>
      </c>
      <c r="L596" s="78" t="s">
        <v>2067</v>
      </c>
      <c r="M596" s="216" t="s">
        <v>384</v>
      </c>
      <c r="N596" s="255">
        <v>43256</v>
      </c>
      <c r="O596" s="255">
        <v>43221</v>
      </c>
      <c r="P596" s="287">
        <v>43769</v>
      </c>
      <c r="Q596" s="303">
        <v>12849.59</v>
      </c>
      <c r="R596" s="124">
        <v>0.4</v>
      </c>
      <c r="S596" s="119" t="s">
        <v>285</v>
      </c>
      <c r="T596" s="119">
        <v>5139.84</v>
      </c>
    </row>
    <row r="597" spans="2:20" s="17" customFormat="1" ht="183.75" customHeight="1" x14ac:dyDescent="0.25">
      <c r="B597" s="384"/>
      <c r="C597" s="346"/>
      <c r="D597" s="358"/>
      <c r="E597" s="212" t="s">
        <v>1815</v>
      </c>
      <c r="F597" s="212" t="s">
        <v>1536</v>
      </c>
      <c r="G597" s="329" t="s">
        <v>2519</v>
      </c>
      <c r="H597" s="329" t="s">
        <v>2184</v>
      </c>
      <c r="I597" s="212" t="s">
        <v>2185</v>
      </c>
      <c r="J597" s="212" t="s">
        <v>2062</v>
      </c>
      <c r="K597" s="214" t="s">
        <v>1568</v>
      </c>
      <c r="L597" s="78" t="s">
        <v>2069</v>
      </c>
      <c r="M597" s="214" t="s">
        <v>384</v>
      </c>
      <c r="N597" s="255">
        <v>43256</v>
      </c>
      <c r="O597" s="255">
        <v>43192</v>
      </c>
      <c r="P597" s="287">
        <v>43585</v>
      </c>
      <c r="Q597" s="299">
        <v>99948.63</v>
      </c>
      <c r="R597" s="86">
        <v>0.5</v>
      </c>
      <c r="S597" s="77" t="s">
        <v>285</v>
      </c>
      <c r="T597" s="77">
        <v>49974.32</v>
      </c>
    </row>
    <row r="598" spans="2:20" s="17" customFormat="1" ht="183.75" customHeight="1" x14ac:dyDescent="0.25">
      <c r="B598" s="384"/>
      <c r="C598" s="346"/>
      <c r="D598" s="358"/>
      <c r="E598" s="274" t="s">
        <v>1815</v>
      </c>
      <c r="F598" s="274" t="s">
        <v>1536</v>
      </c>
      <c r="G598" s="329" t="s">
        <v>2520</v>
      </c>
      <c r="H598" s="329" t="s">
        <v>2365</v>
      </c>
      <c r="I598" s="274" t="s">
        <v>2366</v>
      </c>
      <c r="J598" s="274" t="s">
        <v>2062</v>
      </c>
      <c r="K598" s="277" t="s">
        <v>1568</v>
      </c>
      <c r="L598" s="78" t="s">
        <v>2367</v>
      </c>
      <c r="M598" s="277" t="s">
        <v>384</v>
      </c>
      <c r="N598" s="255">
        <v>43396</v>
      </c>
      <c r="O598" s="255">
        <v>43101</v>
      </c>
      <c r="P598" s="287">
        <v>43556</v>
      </c>
      <c r="Q598" s="299">
        <v>92118.99</v>
      </c>
      <c r="R598" s="86">
        <v>0.4</v>
      </c>
      <c r="S598" s="77" t="s">
        <v>285</v>
      </c>
      <c r="T598" s="77">
        <v>36847.599999999999</v>
      </c>
    </row>
    <row r="599" spans="2:20" s="17" customFormat="1" ht="183.75" customHeight="1" x14ac:dyDescent="0.25">
      <c r="B599" s="384"/>
      <c r="C599" s="346"/>
      <c r="D599" s="358"/>
      <c r="E599" s="212" t="s">
        <v>1815</v>
      </c>
      <c r="F599" s="212" t="s">
        <v>1536</v>
      </c>
      <c r="G599" s="329" t="s">
        <v>2498</v>
      </c>
      <c r="H599" s="329" t="s">
        <v>2186</v>
      </c>
      <c r="I599" s="212" t="s">
        <v>2187</v>
      </c>
      <c r="J599" s="212" t="s">
        <v>2062</v>
      </c>
      <c r="K599" s="214" t="s">
        <v>1568</v>
      </c>
      <c r="L599" s="78" t="s">
        <v>2071</v>
      </c>
      <c r="M599" s="214" t="s">
        <v>384</v>
      </c>
      <c r="N599" s="255">
        <v>43256</v>
      </c>
      <c r="O599" s="255">
        <v>43101</v>
      </c>
      <c r="P599" s="287">
        <v>43646</v>
      </c>
      <c r="Q599" s="299">
        <v>99930</v>
      </c>
      <c r="R599" s="86">
        <v>0.4</v>
      </c>
      <c r="S599" s="77" t="s">
        <v>285</v>
      </c>
      <c r="T599" s="77">
        <v>39972</v>
      </c>
    </row>
    <row r="600" spans="2:20" s="17" customFormat="1" ht="183.75" customHeight="1" x14ac:dyDescent="0.25">
      <c r="B600" s="384"/>
      <c r="C600" s="346"/>
      <c r="D600" s="358"/>
      <c r="E600" s="212" t="s">
        <v>1815</v>
      </c>
      <c r="F600" s="212" t="s">
        <v>1536</v>
      </c>
      <c r="G600" s="329" t="s">
        <v>2521</v>
      </c>
      <c r="H600" s="329" t="s">
        <v>2188</v>
      </c>
      <c r="I600" s="212" t="s">
        <v>2189</v>
      </c>
      <c r="J600" s="212" t="s">
        <v>2062</v>
      </c>
      <c r="K600" s="214" t="s">
        <v>1568</v>
      </c>
      <c r="L600" s="78" t="s">
        <v>2073</v>
      </c>
      <c r="M600" s="214" t="s">
        <v>384</v>
      </c>
      <c r="N600" s="255">
        <v>43256</v>
      </c>
      <c r="O600" s="255">
        <v>43101</v>
      </c>
      <c r="P600" s="287">
        <v>43374</v>
      </c>
      <c r="Q600" s="299">
        <v>99908.66</v>
      </c>
      <c r="R600" s="86">
        <v>0.4</v>
      </c>
      <c r="S600" s="77" t="s">
        <v>285</v>
      </c>
      <c r="T600" s="77">
        <v>39963.46</v>
      </c>
    </row>
    <row r="601" spans="2:20" s="17" customFormat="1" ht="183.75" customHeight="1" x14ac:dyDescent="0.25">
      <c r="B601" s="384"/>
      <c r="C601" s="346"/>
      <c r="D601" s="358"/>
      <c r="E601" s="213" t="s">
        <v>1815</v>
      </c>
      <c r="F601" s="213" t="s">
        <v>1536</v>
      </c>
      <c r="G601" s="329" t="s">
        <v>2522</v>
      </c>
      <c r="H601" s="329" t="s">
        <v>2190</v>
      </c>
      <c r="I601" s="213" t="s">
        <v>2191</v>
      </c>
      <c r="J601" s="213" t="s">
        <v>2062</v>
      </c>
      <c r="K601" s="216" t="s">
        <v>1568</v>
      </c>
      <c r="L601" s="78" t="s">
        <v>2075</v>
      </c>
      <c r="M601" s="216" t="s">
        <v>384</v>
      </c>
      <c r="N601" s="255">
        <v>43256</v>
      </c>
      <c r="O601" s="255">
        <v>43191</v>
      </c>
      <c r="P601" s="287">
        <v>43738</v>
      </c>
      <c r="Q601" s="303">
        <v>99196.88</v>
      </c>
      <c r="R601" s="124">
        <v>0.5</v>
      </c>
      <c r="S601" s="119" t="s">
        <v>285</v>
      </c>
      <c r="T601" s="119">
        <v>49598.44</v>
      </c>
    </row>
    <row r="602" spans="2:20" s="17" customFormat="1" ht="183.75" customHeight="1" thickBot="1" x14ac:dyDescent="0.3">
      <c r="B602" s="384"/>
      <c r="C602" s="346"/>
      <c r="D602" s="358"/>
      <c r="E602" s="162" t="s">
        <v>1815</v>
      </c>
      <c r="F602" s="162" t="s">
        <v>1536</v>
      </c>
      <c r="G602" s="329" t="s">
        <v>2531</v>
      </c>
      <c r="H602" s="329" t="s">
        <v>2192</v>
      </c>
      <c r="I602" s="162" t="s">
        <v>2193</v>
      </c>
      <c r="J602" s="162" t="s">
        <v>2062</v>
      </c>
      <c r="K602" s="163" t="s">
        <v>1568</v>
      </c>
      <c r="L602" s="78" t="s">
        <v>2077</v>
      </c>
      <c r="M602" s="163" t="s">
        <v>384</v>
      </c>
      <c r="N602" s="260">
        <v>43256</v>
      </c>
      <c r="O602" s="260">
        <v>43252</v>
      </c>
      <c r="P602" s="288">
        <v>43799</v>
      </c>
      <c r="Q602" s="305">
        <v>71171.75</v>
      </c>
      <c r="R602" s="165">
        <v>0.4</v>
      </c>
      <c r="S602" s="164" t="s">
        <v>285</v>
      </c>
      <c r="T602" s="164">
        <v>28468.7</v>
      </c>
    </row>
    <row r="603" spans="2:20" ht="42.75" customHeight="1" thickBot="1" x14ac:dyDescent="0.3">
      <c r="B603" s="384"/>
      <c r="C603" s="346"/>
      <c r="D603" s="358"/>
      <c r="E603" s="428" t="s">
        <v>1568</v>
      </c>
      <c r="F603" s="389"/>
      <c r="G603" s="389"/>
      <c r="H603" s="389"/>
      <c r="I603" s="389"/>
      <c r="J603" s="389"/>
      <c r="K603" s="121">
        <f>COUNTA(K589:K602)</f>
        <v>14</v>
      </c>
      <c r="L603" s="413"/>
      <c r="M603" s="414"/>
      <c r="N603" s="414"/>
      <c r="O603" s="414"/>
      <c r="P603" s="414"/>
      <c r="Q603" s="269">
        <f>SUM(Q589:Q602)</f>
        <v>1085977.07</v>
      </c>
      <c r="R603" s="370"/>
      <c r="S603" s="371"/>
      <c r="T603" s="123">
        <f>SUM(T589:T602)</f>
        <v>471819.39</v>
      </c>
    </row>
    <row r="604" spans="2:20" ht="185.25" customHeight="1" x14ac:dyDescent="0.25">
      <c r="B604" s="384"/>
      <c r="C604" s="346"/>
      <c r="D604" s="358"/>
      <c r="E604" s="401" t="s">
        <v>596</v>
      </c>
      <c r="F604" s="404" t="s">
        <v>1591</v>
      </c>
      <c r="G604" s="329" t="s">
        <v>1592</v>
      </c>
      <c r="H604" s="329" t="s">
        <v>1593</v>
      </c>
      <c r="I604" s="129" t="s">
        <v>1599</v>
      </c>
      <c r="J604" s="129" t="s">
        <v>414</v>
      </c>
      <c r="K604" s="107" t="s">
        <v>600</v>
      </c>
      <c r="L604" s="78" t="s">
        <v>1605</v>
      </c>
      <c r="M604" s="107" t="s">
        <v>227</v>
      </c>
      <c r="N604" s="267">
        <v>43063</v>
      </c>
      <c r="O604" s="267">
        <v>41963</v>
      </c>
      <c r="P604" s="286">
        <v>43312</v>
      </c>
      <c r="Q604" s="306">
        <v>195700.17</v>
      </c>
      <c r="R604" s="132">
        <v>0.7</v>
      </c>
      <c r="S604" s="130" t="s">
        <v>285</v>
      </c>
      <c r="T604" s="130">
        <v>136990.12</v>
      </c>
    </row>
    <row r="605" spans="2:20" ht="185.25" customHeight="1" x14ac:dyDescent="0.25">
      <c r="B605" s="384"/>
      <c r="C605" s="346"/>
      <c r="D605" s="358"/>
      <c r="E605" s="402"/>
      <c r="F605" s="405"/>
      <c r="G605" s="329" t="s">
        <v>1592</v>
      </c>
      <c r="H605" s="329" t="s">
        <v>1594</v>
      </c>
      <c r="I605" s="76" t="s">
        <v>1600</v>
      </c>
      <c r="J605" s="76" t="s">
        <v>414</v>
      </c>
      <c r="K605" s="74" t="s">
        <v>600</v>
      </c>
      <c r="L605" s="78" t="s">
        <v>1606</v>
      </c>
      <c r="M605" s="74" t="s">
        <v>227</v>
      </c>
      <c r="N605" s="255">
        <v>43063</v>
      </c>
      <c r="O605" s="255">
        <v>42552</v>
      </c>
      <c r="P605" s="287">
        <v>43100</v>
      </c>
      <c r="Q605" s="299">
        <v>314880</v>
      </c>
      <c r="R605" s="86">
        <v>0.7</v>
      </c>
      <c r="S605" s="77" t="s">
        <v>285</v>
      </c>
      <c r="T605" s="77">
        <v>220416</v>
      </c>
    </row>
    <row r="606" spans="2:20" ht="185.25" customHeight="1" x14ac:dyDescent="0.25">
      <c r="B606" s="384"/>
      <c r="C606" s="346"/>
      <c r="D606" s="358"/>
      <c r="E606" s="402"/>
      <c r="F606" s="405"/>
      <c r="G606" s="329" t="s">
        <v>1218</v>
      </c>
      <c r="H606" s="329" t="s">
        <v>1595</v>
      </c>
      <c r="I606" s="76" t="s">
        <v>1601</v>
      </c>
      <c r="J606" s="76" t="s">
        <v>414</v>
      </c>
      <c r="K606" s="74" t="s">
        <v>600</v>
      </c>
      <c r="L606" s="78" t="s">
        <v>1607</v>
      </c>
      <c r="M606" s="74" t="s">
        <v>4</v>
      </c>
      <c r="N606" s="255">
        <v>43063</v>
      </c>
      <c r="O606" s="255">
        <v>42475</v>
      </c>
      <c r="P606" s="287">
        <v>43830</v>
      </c>
      <c r="Q606" s="299">
        <v>132250</v>
      </c>
      <c r="R606" s="86">
        <v>0.7</v>
      </c>
      <c r="S606" s="77" t="s">
        <v>285</v>
      </c>
      <c r="T606" s="77">
        <v>92575</v>
      </c>
    </row>
    <row r="607" spans="2:20" ht="185.25" customHeight="1" x14ac:dyDescent="0.25">
      <c r="B607" s="384"/>
      <c r="C607" s="346"/>
      <c r="D607" s="358"/>
      <c r="E607" s="402"/>
      <c r="F607" s="405"/>
      <c r="G607" s="329" t="s">
        <v>1639</v>
      </c>
      <c r="H607" s="329" t="s">
        <v>1596</v>
      </c>
      <c r="I607" s="76" t="s">
        <v>1602</v>
      </c>
      <c r="J607" s="76" t="s">
        <v>414</v>
      </c>
      <c r="K607" s="74" t="s">
        <v>600</v>
      </c>
      <c r="L607" s="78" t="s">
        <v>1608</v>
      </c>
      <c r="M607" s="76" t="s">
        <v>1745</v>
      </c>
      <c r="N607" s="255">
        <v>43063</v>
      </c>
      <c r="O607" s="255">
        <v>42309</v>
      </c>
      <c r="P607" s="287">
        <v>43465</v>
      </c>
      <c r="Q607" s="299">
        <v>397449</v>
      </c>
      <c r="R607" s="86">
        <v>0.7</v>
      </c>
      <c r="S607" s="77" t="s">
        <v>285</v>
      </c>
      <c r="T607" s="77">
        <v>278214.3</v>
      </c>
    </row>
    <row r="608" spans="2:20" ht="185.25" customHeight="1" x14ac:dyDescent="0.25">
      <c r="B608" s="384"/>
      <c r="C608" s="346"/>
      <c r="D608" s="358"/>
      <c r="E608" s="402"/>
      <c r="F608" s="405"/>
      <c r="G608" s="329" t="s">
        <v>1211</v>
      </c>
      <c r="H608" s="329" t="s">
        <v>1597</v>
      </c>
      <c r="I608" s="76" t="s">
        <v>1603</v>
      </c>
      <c r="J608" s="76" t="s">
        <v>414</v>
      </c>
      <c r="K608" s="74" t="s">
        <v>600</v>
      </c>
      <c r="L608" s="78" t="s">
        <v>1609</v>
      </c>
      <c r="M608" s="74" t="s">
        <v>1026</v>
      </c>
      <c r="N608" s="255">
        <v>43063</v>
      </c>
      <c r="O608" s="255">
        <v>42530</v>
      </c>
      <c r="P608" s="287">
        <v>43646</v>
      </c>
      <c r="Q608" s="299">
        <v>474950</v>
      </c>
      <c r="R608" s="86">
        <v>0.7</v>
      </c>
      <c r="S608" s="77" t="s">
        <v>285</v>
      </c>
      <c r="T608" s="77">
        <v>332465</v>
      </c>
    </row>
    <row r="609" spans="2:20" ht="185.25" customHeight="1" x14ac:dyDescent="0.25">
      <c r="B609" s="384"/>
      <c r="C609" s="346"/>
      <c r="D609" s="358"/>
      <c r="E609" s="402"/>
      <c r="F609" s="405"/>
      <c r="G609" s="329" t="s">
        <v>1640</v>
      </c>
      <c r="H609" s="329" t="s">
        <v>1598</v>
      </c>
      <c r="I609" s="76" t="s">
        <v>1604</v>
      </c>
      <c r="J609" s="76" t="s">
        <v>414</v>
      </c>
      <c r="K609" s="74" t="s">
        <v>600</v>
      </c>
      <c r="L609" s="78" t="s">
        <v>1610</v>
      </c>
      <c r="M609" s="74" t="s">
        <v>36</v>
      </c>
      <c r="N609" s="255">
        <v>43063</v>
      </c>
      <c r="O609" s="255">
        <v>42278</v>
      </c>
      <c r="P609" s="287">
        <v>43677</v>
      </c>
      <c r="Q609" s="299">
        <v>287500</v>
      </c>
      <c r="R609" s="86">
        <v>0.7</v>
      </c>
      <c r="S609" s="77" t="s">
        <v>285</v>
      </c>
      <c r="T609" s="77">
        <v>201250</v>
      </c>
    </row>
    <row r="610" spans="2:20" ht="185.25" customHeight="1" x14ac:dyDescent="0.25">
      <c r="B610" s="384"/>
      <c r="C610" s="346"/>
      <c r="D610" s="358"/>
      <c r="E610" s="402"/>
      <c r="F610" s="405"/>
      <c r="G610" s="329" t="s">
        <v>1252</v>
      </c>
      <c r="H610" s="329" t="s">
        <v>1654</v>
      </c>
      <c r="I610" s="76" t="s">
        <v>1655</v>
      </c>
      <c r="J610" s="76" t="s">
        <v>414</v>
      </c>
      <c r="K610" s="74" t="s">
        <v>600</v>
      </c>
      <c r="L610" s="78" t="s">
        <v>1610</v>
      </c>
      <c r="M610" s="74" t="s">
        <v>384</v>
      </c>
      <c r="N610" s="255">
        <v>43096</v>
      </c>
      <c r="O610" s="255">
        <v>42193</v>
      </c>
      <c r="P610" s="287">
        <v>44926</v>
      </c>
      <c r="Q610" s="299">
        <v>101369.83</v>
      </c>
      <c r="R610" s="86">
        <v>0.7</v>
      </c>
      <c r="S610" s="77" t="s">
        <v>285</v>
      </c>
      <c r="T610" s="77">
        <v>70958.880000000005</v>
      </c>
    </row>
    <row r="611" spans="2:20" ht="185.25" customHeight="1" x14ac:dyDescent="0.25">
      <c r="B611" s="384"/>
      <c r="C611" s="346"/>
      <c r="D611" s="358"/>
      <c r="E611" s="402"/>
      <c r="F611" s="405"/>
      <c r="G611" s="329" t="s">
        <v>718</v>
      </c>
      <c r="H611" s="329" t="s">
        <v>1644</v>
      </c>
      <c r="I611" s="76" t="s">
        <v>1641</v>
      </c>
      <c r="J611" s="76" t="s">
        <v>414</v>
      </c>
      <c r="K611" s="74" t="s">
        <v>600</v>
      </c>
      <c r="L611" s="78" t="s">
        <v>1647</v>
      </c>
      <c r="M611" s="76" t="s">
        <v>1650</v>
      </c>
      <c r="N611" s="255">
        <v>43091</v>
      </c>
      <c r="O611" s="255">
        <v>43160</v>
      </c>
      <c r="P611" s="287">
        <v>44196</v>
      </c>
      <c r="Q611" s="299">
        <v>57500</v>
      </c>
      <c r="R611" s="86">
        <v>0.7</v>
      </c>
      <c r="S611" s="77" t="s">
        <v>285</v>
      </c>
      <c r="T611" s="77">
        <v>40250</v>
      </c>
    </row>
    <row r="612" spans="2:20" ht="198.75" customHeight="1" x14ac:dyDescent="0.25">
      <c r="B612" s="384"/>
      <c r="C612" s="346"/>
      <c r="D612" s="358"/>
      <c r="E612" s="402"/>
      <c r="F612" s="405"/>
      <c r="G612" s="329" t="s">
        <v>718</v>
      </c>
      <c r="H612" s="329" t="s">
        <v>1645</v>
      </c>
      <c r="I612" s="76" t="s">
        <v>1642</v>
      </c>
      <c r="J612" s="76" t="s">
        <v>414</v>
      </c>
      <c r="K612" s="74" t="s">
        <v>600</v>
      </c>
      <c r="L612" s="78" t="s">
        <v>1648</v>
      </c>
      <c r="M612" s="76" t="s">
        <v>1650</v>
      </c>
      <c r="N612" s="255">
        <v>43091</v>
      </c>
      <c r="O612" s="255">
        <v>43101</v>
      </c>
      <c r="P612" s="287">
        <v>44196</v>
      </c>
      <c r="Q612" s="299">
        <v>69000</v>
      </c>
      <c r="R612" s="86">
        <v>0.7</v>
      </c>
      <c r="S612" s="77" t="s">
        <v>285</v>
      </c>
      <c r="T612" s="77">
        <v>48300</v>
      </c>
    </row>
    <row r="613" spans="2:20" ht="198.75" customHeight="1" x14ac:dyDescent="0.25">
      <c r="B613" s="384"/>
      <c r="C613" s="346"/>
      <c r="D613" s="358"/>
      <c r="E613" s="402"/>
      <c r="F613" s="405"/>
      <c r="G613" s="329" t="s">
        <v>2669</v>
      </c>
      <c r="H613" s="329" t="s">
        <v>1646</v>
      </c>
      <c r="I613" s="118" t="s">
        <v>1643</v>
      </c>
      <c r="J613" s="118" t="s">
        <v>414</v>
      </c>
      <c r="K613" s="96" t="s">
        <v>600</v>
      </c>
      <c r="L613" s="78" t="s">
        <v>1649</v>
      </c>
      <c r="M613" s="96" t="s">
        <v>227</v>
      </c>
      <c r="N613" s="279">
        <v>43090</v>
      </c>
      <c r="O613" s="279">
        <v>42887</v>
      </c>
      <c r="P613" s="296">
        <v>44165</v>
      </c>
      <c r="Q613" s="303">
        <v>458537.48</v>
      </c>
      <c r="R613" s="124">
        <v>0.7</v>
      </c>
      <c r="S613" s="119" t="s">
        <v>285</v>
      </c>
      <c r="T613" s="119">
        <v>320976.24</v>
      </c>
    </row>
    <row r="614" spans="2:20" ht="198.75" customHeight="1" x14ac:dyDescent="0.25">
      <c r="B614" s="384"/>
      <c r="C614" s="346"/>
      <c r="D614" s="425"/>
      <c r="E614" s="402"/>
      <c r="F614" s="405"/>
      <c r="G614" s="329" t="s">
        <v>2669</v>
      </c>
      <c r="H614" s="329" t="s">
        <v>2368</v>
      </c>
      <c r="I614" s="274" t="s">
        <v>2369</v>
      </c>
      <c r="J614" s="274" t="s">
        <v>414</v>
      </c>
      <c r="K614" s="277" t="s">
        <v>600</v>
      </c>
      <c r="L614" s="78" t="s">
        <v>2370</v>
      </c>
      <c r="M614" s="277" t="s">
        <v>384</v>
      </c>
      <c r="N614" s="255">
        <v>43166</v>
      </c>
      <c r="O614" s="255">
        <v>42917</v>
      </c>
      <c r="P614" s="255">
        <v>44196</v>
      </c>
      <c r="Q614" s="77">
        <v>845916.34</v>
      </c>
      <c r="R614" s="86">
        <v>0.7</v>
      </c>
      <c r="S614" s="77" t="s">
        <v>285</v>
      </c>
      <c r="T614" s="77">
        <v>592141.43999999994</v>
      </c>
    </row>
    <row r="615" spans="2:20" ht="198.75" customHeight="1" x14ac:dyDescent="0.25">
      <c r="B615" s="384"/>
      <c r="C615" s="346"/>
      <c r="D615" s="425"/>
      <c r="E615" s="402"/>
      <c r="F615" s="405"/>
      <c r="G615" s="329" t="s">
        <v>2532</v>
      </c>
      <c r="H615" s="329" t="s">
        <v>2301</v>
      </c>
      <c r="I615" s="316" t="s">
        <v>2302</v>
      </c>
      <c r="J615" s="276" t="s">
        <v>414</v>
      </c>
      <c r="K615" s="273" t="s">
        <v>600</v>
      </c>
      <c r="L615" s="78" t="s">
        <v>2303</v>
      </c>
      <c r="M615" s="316" t="s">
        <v>384</v>
      </c>
      <c r="N615" s="317">
        <v>43353</v>
      </c>
      <c r="O615" s="317">
        <v>42272</v>
      </c>
      <c r="P615" s="318">
        <v>44196</v>
      </c>
      <c r="Q615" s="319">
        <v>550105.69999999995</v>
      </c>
      <c r="R615" s="320">
        <v>0.7</v>
      </c>
      <c r="S615" s="316" t="s">
        <v>285</v>
      </c>
      <c r="T615" s="321">
        <v>385073.99</v>
      </c>
    </row>
    <row r="616" spans="2:20" ht="198.75" customHeight="1" x14ac:dyDescent="0.25">
      <c r="B616" s="384"/>
      <c r="C616" s="346"/>
      <c r="D616" s="425"/>
      <c r="E616" s="402"/>
      <c r="F616" s="405"/>
      <c r="G616" s="329" t="s">
        <v>711</v>
      </c>
      <c r="H616" s="329" t="s">
        <v>2194</v>
      </c>
      <c r="I616" s="217" t="s">
        <v>2195</v>
      </c>
      <c r="J616" s="217" t="s">
        <v>414</v>
      </c>
      <c r="K616" s="221" t="s">
        <v>600</v>
      </c>
      <c r="L616" s="78" t="s">
        <v>2198</v>
      </c>
      <c r="M616" s="221" t="s">
        <v>384</v>
      </c>
      <c r="N616" s="255">
        <v>43305</v>
      </c>
      <c r="O616" s="255">
        <v>43283</v>
      </c>
      <c r="P616" s="287">
        <v>44165</v>
      </c>
      <c r="Q616" s="299">
        <v>179703</v>
      </c>
      <c r="R616" s="86">
        <v>0.7</v>
      </c>
      <c r="S616" s="77" t="s">
        <v>285</v>
      </c>
      <c r="T616" s="77">
        <v>125792.1</v>
      </c>
    </row>
    <row r="617" spans="2:20" ht="198.75" customHeight="1" x14ac:dyDescent="0.25">
      <c r="B617" s="384"/>
      <c r="C617" s="346"/>
      <c r="D617" s="425"/>
      <c r="E617" s="402"/>
      <c r="F617" s="405"/>
      <c r="G617" s="329" t="s">
        <v>1210</v>
      </c>
      <c r="H617" s="329" t="s">
        <v>2196</v>
      </c>
      <c r="I617" s="325" t="s">
        <v>2197</v>
      </c>
      <c r="J617" s="325" t="s">
        <v>414</v>
      </c>
      <c r="K617" s="326" t="s">
        <v>600</v>
      </c>
      <c r="L617" s="78" t="s">
        <v>2199</v>
      </c>
      <c r="M617" s="326" t="s">
        <v>384</v>
      </c>
      <c r="N617" s="279">
        <v>43318</v>
      </c>
      <c r="O617" s="279">
        <v>43466</v>
      </c>
      <c r="P617" s="296">
        <v>43982</v>
      </c>
      <c r="Q617" s="303">
        <v>84939.41</v>
      </c>
      <c r="R617" s="124">
        <v>0.7</v>
      </c>
      <c r="S617" s="119" t="s">
        <v>285</v>
      </c>
      <c r="T617" s="119">
        <v>59457.59</v>
      </c>
    </row>
    <row r="618" spans="2:20" ht="198.75" customHeight="1" thickBot="1" x14ac:dyDescent="0.3">
      <c r="B618" s="384"/>
      <c r="C618" s="346"/>
      <c r="D618" s="425"/>
      <c r="E618" s="403"/>
      <c r="F618" s="406"/>
      <c r="G618" s="329" t="s">
        <v>1211</v>
      </c>
      <c r="H618" s="329" t="s">
        <v>2397</v>
      </c>
      <c r="I618" s="162" t="s">
        <v>2398</v>
      </c>
      <c r="J618" s="162" t="s">
        <v>2062</v>
      </c>
      <c r="K618" s="163" t="s">
        <v>600</v>
      </c>
      <c r="L618" s="78" t="s">
        <v>2399</v>
      </c>
      <c r="M618" s="163" t="s">
        <v>384</v>
      </c>
      <c r="N618" s="342">
        <v>43427</v>
      </c>
      <c r="O618" s="342">
        <v>42650</v>
      </c>
      <c r="P618" s="342">
        <v>43830</v>
      </c>
      <c r="Q618" s="164">
        <v>234870.27</v>
      </c>
      <c r="R618" s="165">
        <v>0.7</v>
      </c>
      <c r="S618" s="164" t="s">
        <v>285</v>
      </c>
      <c r="T618" s="164">
        <v>164409.19</v>
      </c>
    </row>
    <row r="619" spans="2:20" ht="42.75" customHeight="1" thickBot="1" x14ac:dyDescent="0.3">
      <c r="B619" s="384"/>
      <c r="C619" s="346"/>
      <c r="D619" s="436"/>
      <c r="E619" s="428" t="s">
        <v>600</v>
      </c>
      <c r="F619" s="389"/>
      <c r="G619" s="389"/>
      <c r="H619" s="389"/>
      <c r="I619" s="389"/>
      <c r="J619" s="389"/>
      <c r="K619" s="121">
        <f>COUNTA(K604:K618)</f>
        <v>15</v>
      </c>
      <c r="L619" s="413"/>
      <c r="M619" s="414"/>
      <c r="N619" s="414"/>
      <c r="O619" s="414"/>
      <c r="P619" s="414"/>
      <c r="Q619" s="269">
        <f>SUM(Q604:Q618)</f>
        <v>4384671.1999999993</v>
      </c>
      <c r="R619" s="370"/>
      <c r="S619" s="371"/>
      <c r="T619" s="123">
        <f>SUM(T604:T618)</f>
        <v>3069269.8499999996</v>
      </c>
    </row>
    <row r="620" spans="2:20" ht="42.75" customHeight="1" thickBot="1" x14ac:dyDescent="0.3">
      <c r="B620" s="384"/>
      <c r="C620" s="385"/>
      <c r="D620" s="355" t="s">
        <v>1902</v>
      </c>
      <c r="E620" s="356"/>
      <c r="F620" s="356"/>
      <c r="G620" s="356"/>
      <c r="H620" s="356"/>
      <c r="I620" s="356"/>
      <c r="J620" s="356"/>
      <c r="K620" s="112">
        <f>K588+K538+K551+K603+K619</f>
        <v>80</v>
      </c>
      <c r="L620" s="351"/>
      <c r="M620" s="352"/>
      <c r="N620" s="352"/>
      <c r="O620" s="352"/>
      <c r="P620" s="352"/>
      <c r="Q620" s="271">
        <f>Q588+Q538+Q551+Q603+Q619</f>
        <v>25608683.73</v>
      </c>
      <c r="R620" s="421"/>
      <c r="S620" s="422"/>
      <c r="T620" s="113">
        <f>T588+T538+T551+T603+T619</f>
        <v>19589923.620000001</v>
      </c>
    </row>
    <row r="621" spans="2:20" ht="157.5" customHeight="1" x14ac:dyDescent="0.25">
      <c r="B621" s="384"/>
      <c r="C621" s="346"/>
      <c r="D621" s="390" t="s">
        <v>1903</v>
      </c>
      <c r="E621" s="126" t="s">
        <v>770</v>
      </c>
      <c r="F621" s="107" t="s">
        <v>769</v>
      </c>
      <c r="G621" s="329" t="s">
        <v>380</v>
      </c>
      <c r="H621" s="329" t="s">
        <v>771</v>
      </c>
      <c r="I621" s="128" t="s">
        <v>772</v>
      </c>
      <c r="J621" s="107" t="s">
        <v>490</v>
      </c>
      <c r="K621" s="107" t="s">
        <v>767</v>
      </c>
      <c r="L621" s="78" t="s">
        <v>768</v>
      </c>
      <c r="M621" s="107" t="s">
        <v>384</v>
      </c>
      <c r="N621" s="267">
        <v>42688</v>
      </c>
      <c r="O621" s="267">
        <v>41699</v>
      </c>
      <c r="P621" s="286">
        <v>42735</v>
      </c>
      <c r="Q621" s="306">
        <v>7826768.6600000001</v>
      </c>
      <c r="R621" s="111">
        <v>0.8</v>
      </c>
      <c r="S621" s="130" t="s">
        <v>379</v>
      </c>
      <c r="T621" s="130">
        <v>6261414.9299999997</v>
      </c>
    </row>
    <row r="622" spans="2:20" ht="361.5" customHeight="1" x14ac:dyDescent="0.25">
      <c r="B622" s="384"/>
      <c r="C622" s="346"/>
      <c r="D622" s="391"/>
      <c r="E622" s="88" t="s">
        <v>1005</v>
      </c>
      <c r="F622" s="74" t="s">
        <v>1004</v>
      </c>
      <c r="G622" s="329" t="s">
        <v>1237</v>
      </c>
      <c r="H622" s="329" t="s">
        <v>1005</v>
      </c>
      <c r="I622" s="87" t="s">
        <v>1003</v>
      </c>
      <c r="J622" s="74" t="s">
        <v>490</v>
      </c>
      <c r="K622" s="74" t="s">
        <v>767</v>
      </c>
      <c r="L622" s="78" t="s">
        <v>1006</v>
      </c>
      <c r="M622" s="74" t="s">
        <v>384</v>
      </c>
      <c r="N622" s="255">
        <v>42811</v>
      </c>
      <c r="O622" s="255">
        <v>42186</v>
      </c>
      <c r="P622" s="287">
        <v>43465</v>
      </c>
      <c r="Q622" s="299">
        <v>1250000</v>
      </c>
      <c r="R622" s="68">
        <v>0.8</v>
      </c>
      <c r="S622" s="77" t="s">
        <v>379</v>
      </c>
      <c r="T622" s="77">
        <v>1000000</v>
      </c>
    </row>
    <row r="623" spans="2:20" ht="157.5" customHeight="1" thickBot="1" x14ac:dyDescent="0.3">
      <c r="B623" s="384"/>
      <c r="C623" s="346"/>
      <c r="D623" s="391"/>
      <c r="E623" s="114" t="s">
        <v>1540</v>
      </c>
      <c r="F623" s="96" t="s">
        <v>1541</v>
      </c>
      <c r="G623" s="329" t="s">
        <v>2533</v>
      </c>
      <c r="H623" s="329" t="s">
        <v>1542</v>
      </c>
      <c r="I623" s="117" t="s">
        <v>1543</v>
      </c>
      <c r="J623" s="96" t="s">
        <v>1544</v>
      </c>
      <c r="K623" s="96" t="s">
        <v>767</v>
      </c>
      <c r="L623" s="78" t="s">
        <v>1542</v>
      </c>
      <c r="M623" s="96"/>
      <c r="N623" s="260">
        <v>43035</v>
      </c>
      <c r="O623" s="260">
        <v>42186</v>
      </c>
      <c r="P623" s="288">
        <v>43281</v>
      </c>
      <c r="Q623" s="303">
        <v>642486.96</v>
      </c>
      <c r="R623" s="99">
        <v>0.8</v>
      </c>
      <c r="S623" s="119" t="s">
        <v>379</v>
      </c>
      <c r="T623" s="119">
        <v>513989.57</v>
      </c>
    </row>
    <row r="624" spans="2:20" ht="42.75" customHeight="1" thickBot="1" x14ac:dyDescent="0.3">
      <c r="B624" s="384"/>
      <c r="C624" s="346"/>
      <c r="D624" s="392"/>
      <c r="E624" s="388" t="s">
        <v>767</v>
      </c>
      <c r="F624" s="389"/>
      <c r="G624" s="389"/>
      <c r="H624" s="389"/>
      <c r="I624" s="389"/>
      <c r="J624" s="389"/>
      <c r="K624" s="121">
        <f>COUNTA(K621:K623)</f>
        <v>3</v>
      </c>
      <c r="L624" s="413"/>
      <c r="M624" s="414"/>
      <c r="N624" s="414"/>
      <c r="O624" s="414"/>
      <c r="P624" s="414"/>
      <c r="Q624" s="269">
        <f>SUM(Q621:Q623)</f>
        <v>9719255.620000001</v>
      </c>
      <c r="R624" s="415"/>
      <c r="S624" s="416"/>
      <c r="T624" s="123">
        <f>SUM(T621:T623)</f>
        <v>7775404.5</v>
      </c>
    </row>
    <row r="625" spans="2:20" ht="159.75" customHeight="1" x14ac:dyDescent="0.25">
      <c r="B625" s="384"/>
      <c r="C625" s="346"/>
      <c r="D625" s="391" t="s">
        <v>1903</v>
      </c>
      <c r="E625" s="126" t="s">
        <v>488</v>
      </c>
      <c r="F625" s="120" t="s">
        <v>838</v>
      </c>
      <c r="G625" s="329" t="s">
        <v>486</v>
      </c>
      <c r="H625" s="329" t="s">
        <v>487</v>
      </c>
      <c r="I625" s="128" t="s">
        <v>489</v>
      </c>
      <c r="J625" s="107" t="s">
        <v>490</v>
      </c>
      <c r="K625" s="107" t="s">
        <v>602</v>
      </c>
      <c r="L625" s="78" t="s">
        <v>491</v>
      </c>
      <c r="M625" s="107" t="s">
        <v>384</v>
      </c>
      <c r="N625" s="267">
        <v>42520</v>
      </c>
      <c r="O625" s="267">
        <v>42491</v>
      </c>
      <c r="P625" s="286">
        <v>43585</v>
      </c>
      <c r="Q625" s="306">
        <v>107000</v>
      </c>
      <c r="R625" s="111">
        <v>0.8</v>
      </c>
      <c r="S625" s="130" t="s">
        <v>379</v>
      </c>
      <c r="T625" s="130">
        <v>85600</v>
      </c>
    </row>
    <row r="626" spans="2:20" ht="186.75" customHeight="1" thickBot="1" x14ac:dyDescent="0.3">
      <c r="B626" s="384"/>
      <c r="C626" s="346"/>
      <c r="D626" s="391"/>
      <c r="E626" s="114" t="s">
        <v>488</v>
      </c>
      <c r="F626" s="115" t="s">
        <v>628</v>
      </c>
      <c r="G626" s="329" t="s">
        <v>629</v>
      </c>
      <c r="H626" s="329" t="s">
        <v>630</v>
      </c>
      <c r="I626" s="117" t="s">
        <v>631</v>
      </c>
      <c r="J626" s="96" t="s">
        <v>490</v>
      </c>
      <c r="K626" s="96" t="s">
        <v>602</v>
      </c>
      <c r="L626" s="78" t="s">
        <v>632</v>
      </c>
      <c r="M626" s="96" t="s">
        <v>384</v>
      </c>
      <c r="N626" s="260">
        <v>42635</v>
      </c>
      <c r="O626" s="260">
        <v>42736</v>
      </c>
      <c r="P626" s="288">
        <v>43465</v>
      </c>
      <c r="Q626" s="303">
        <v>98583.7</v>
      </c>
      <c r="R626" s="99">
        <v>0.8</v>
      </c>
      <c r="S626" s="119" t="s">
        <v>379</v>
      </c>
      <c r="T626" s="119">
        <v>78866.95</v>
      </c>
    </row>
    <row r="627" spans="2:20" ht="42.75" customHeight="1" thickBot="1" x14ac:dyDescent="0.3">
      <c r="B627" s="384"/>
      <c r="C627" s="346"/>
      <c r="D627" s="392"/>
      <c r="E627" s="388" t="s">
        <v>602</v>
      </c>
      <c r="F627" s="389"/>
      <c r="G627" s="389"/>
      <c r="H627" s="389"/>
      <c r="I627" s="389"/>
      <c r="J627" s="389"/>
      <c r="K627" s="121">
        <f>COUNTA(K625:K626)</f>
        <v>2</v>
      </c>
      <c r="L627" s="413"/>
      <c r="M627" s="414"/>
      <c r="N627" s="414"/>
      <c r="O627" s="414"/>
      <c r="P627" s="414"/>
      <c r="Q627" s="269">
        <f>SUM(Q625:Q626)</f>
        <v>205583.7</v>
      </c>
      <c r="R627" s="415"/>
      <c r="S627" s="416"/>
      <c r="T627" s="123">
        <f>SUM(T625:T626)</f>
        <v>164466.95000000001</v>
      </c>
    </row>
    <row r="628" spans="2:20" ht="198.75" customHeight="1" x14ac:dyDescent="0.25">
      <c r="B628" s="384"/>
      <c r="C628" s="346"/>
      <c r="D628" s="391" t="s">
        <v>1903</v>
      </c>
      <c r="E628" s="126" t="s">
        <v>1848</v>
      </c>
      <c r="F628" s="120" t="s">
        <v>1817</v>
      </c>
      <c r="G628" s="329" t="s">
        <v>2534</v>
      </c>
      <c r="H628" s="329" t="s">
        <v>1818</v>
      </c>
      <c r="I628" s="128" t="s">
        <v>1849</v>
      </c>
      <c r="J628" s="107" t="s">
        <v>490</v>
      </c>
      <c r="K628" s="107" t="s">
        <v>1816</v>
      </c>
      <c r="L628" s="78" t="s">
        <v>1820</v>
      </c>
      <c r="M628" s="107" t="s">
        <v>384</v>
      </c>
      <c r="N628" s="267">
        <v>43151</v>
      </c>
      <c r="O628" s="267">
        <v>43229</v>
      </c>
      <c r="P628" s="286">
        <v>43862</v>
      </c>
      <c r="Q628" s="306">
        <v>14518.75</v>
      </c>
      <c r="R628" s="111">
        <v>0.8</v>
      </c>
      <c r="S628" s="130" t="s">
        <v>379</v>
      </c>
      <c r="T628" s="130">
        <v>11615</v>
      </c>
    </row>
    <row r="629" spans="2:20" ht="198.75" customHeight="1" x14ac:dyDescent="0.25">
      <c r="B629" s="384"/>
      <c r="C629" s="346"/>
      <c r="D629" s="392"/>
      <c r="E629" s="399" t="s">
        <v>1848</v>
      </c>
      <c r="F629" s="72" t="s">
        <v>1817</v>
      </c>
      <c r="G629" s="329" t="s">
        <v>2535</v>
      </c>
      <c r="H629" s="329" t="s">
        <v>1818</v>
      </c>
      <c r="I629" s="87" t="s">
        <v>1819</v>
      </c>
      <c r="J629" s="221" t="s">
        <v>490</v>
      </c>
      <c r="K629" s="221" t="s">
        <v>1816</v>
      </c>
      <c r="L629" s="78" t="s">
        <v>1820</v>
      </c>
      <c r="M629" s="221" t="s">
        <v>384</v>
      </c>
      <c r="N629" s="255">
        <v>43147</v>
      </c>
      <c r="O629" s="255">
        <v>43158</v>
      </c>
      <c r="P629" s="287">
        <v>44112</v>
      </c>
      <c r="Q629" s="299">
        <v>145951.16</v>
      </c>
      <c r="R629" s="68">
        <v>0.8</v>
      </c>
      <c r="S629" s="77" t="s">
        <v>379</v>
      </c>
      <c r="T629" s="77">
        <v>116760.93</v>
      </c>
    </row>
    <row r="630" spans="2:20" ht="198.75" customHeight="1" x14ac:dyDescent="0.25">
      <c r="B630" s="384"/>
      <c r="C630" s="346"/>
      <c r="D630" s="392"/>
      <c r="E630" s="399"/>
      <c r="F630" s="72" t="s">
        <v>2200</v>
      </c>
      <c r="G630" s="329" t="s">
        <v>2536</v>
      </c>
      <c r="H630" s="329" t="s">
        <v>2201</v>
      </c>
      <c r="I630" s="87" t="s">
        <v>2371</v>
      </c>
      <c r="J630" s="277" t="s">
        <v>490</v>
      </c>
      <c r="K630" s="277" t="s">
        <v>1816</v>
      </c>
      <c r="L630" s="78" t="s">
        <v>2372</v>
      </c>
      <c r="M630" s="277" t="s">
        <v>384</v>
      </c>
      <c r="N630" s="255">
        <v>43396</v>
      </c>
      <c r="O630" s="255">
        <v>42782</v>
      </c>
      <c r="P630" s="287">
        <v>43876</v>
      </c>
      <c r="Q630" s="299">
        <v>141804</v>
      </c>
      <c r="R630" s="68">
        <v>0.8</v>
      </c>
      <c r="S630" s="77" t="s">
        <v>379</v>
      </c>
      <c r="T630" s="77">
        <v>113443.2</v>
      </c>
    </row>
    <row r="631" spans="2:20" ht="198.75" customHeight="1" x14ac:dyDescent="0.25">
      <c r="B631" s="384"/>
      <c r="C631" s="346"/>
      <c r="D631" s="392"/>
      <c r="E631" s="399"/>
      <c r="F631" s="72" t="s">
        <v>2200</v>
      </c>
      <c r="G631" s="329" t="s">
        <v>2537</v>
      </c>
      <c r="H631" s="329" t="s">
        <v>2201</v>
      </c>
      <c r="I631" s="87" t="s">
        <v>2202</v>
      </c>
      <c r="J631" s="221" t="s">
        <v>490</v>
      </c>
      <c r="K631" s="221" t="s">
        <v>1816</v>
      </c>
      <c r="L631" s="78" t="s">
        <v>2204</v>
      </c>
      <c r="M631" s="221" t="s">
        <v>384</v>
      </c>
      <c r="N631" s="255">
        <v>43216</v>
      </c>
      <c r="O631" s="255">
        <v>43252</v>
      </c>
      <c r="P631" s="287">
        <v>44196</v>
      </c>
      <c r="Q631" s="299">
        <v>35519.440000000002</v>
      </c>
      <c r="R631" s="68">
        <v>0.8</v>
      </c>
      <c r="S631" s="77" t="s">
        <v>379</v>
      </c>
      <c r="T631" s="77">
        <v>28415.55</v>
      </c>
    </row>
    <row r="632" spans="2:20" ht="198.75" customHeight="1" thickBot="1" x14ac:dyDescent="0.3">
      <c r="B632" s="384"/>
      <c r="C632" s="346"/>
      <c r="D632" s="392"/>
      <c r="E632" s="400"/>
      <c r="F632" s="192" t="s">
        <v>2200</v>
      </c>
      <c r="G632" s="329" t="s">
        <v>2538</v>
      </c>
      <c r="H632" s="329" t="s">
        <v>2201</v>
      </c>
      <c r="I632" s="230" t="s">
        <v>2203</v>
      </c>
      <c r="J632" s="163" t="s">
        <v>490</v>
      </c>
      <c r="K632" s="163" t="s">
        <v>1816</v>
      </c>
      <c r="L632" s="78" t="s">
        <v>2205</v>
      </c>
      <c r="M632" s="163" t="s">
        <v>384</v>
      </c>
      <c r="N632" s="260">
        <v>43216</v>
      </c>
      <c r="O632" s="260">
        <v>43235</v>
      </c>
      <c r="P632" s="288">
        <v>44130</v>
      </c>
      <c r="Q632" s="305">
        <v>19575.39</v>
      </c>
      <c r="R632" s="170">
        <v>0.8</v>
      </c>
      <c r="S632" s="164" t="s">
        <v>379</v>
      </c>
      <c r="T632" s="164">
        <v>15660.31</v>
      </c>
    </row>
    <row r="633" spans="2:20" ht="42.75" customHeight="1" thickBot="1" x14ac:dyDescent="0.3">
      <c r="B633" s="384"/>
      <c r="C633" s="346"/>
      <c r="D633" s="392"/>
      <c r="E633" s="388" t="s">
        <v>1816</v>
      </c>
      <c r="F633" s="389"/>
      <c r="G633" s="389"/>
      <c r="H633" s="389"/>
      <c r="I633" s="389"/>
      <c r="J633" s="389"/>
      <c r="K633" s="121">
        <f>COUNTA(K628:K632)</f>
        <v>5</v>
      </c>
      <c r="L633" s="413"/>
      <c r="M633" s="414"/>
      <c r="N633" s="414"/>
      <c r="O633" s="414"/>
      <c r="P633" s="414"/>
      <c r="Q633" s="269">
        <f>SUM(Q628:Q632)</f>
        <v>357368.74000000005</v>
      </c>
      <c r="R633" s="415"/>
      <c r="S633" s="416"/>
      <c r="T633" s="123">
        <f>SUM(T628:T632)</f>
        <v>285894.99</v>
      </c>
    </row>
    <row r="634" spans="2:20" ht="234.75" customHeight="1" x14ac:dyDescent="0.25">
      <c r="B634" s="384"/>
      <c r="C634" s="346"/>
      <c r="D634" s="391" t="s">
        <v>1903</v>
      </c>
      <c r="E634" s="126" t="s">
        <v>1385</v>
      </c>
      <c r="F634" s="120" t="s">
        <v>1614</v>
      </c>
      <c r="G634" s="329" t="s">
        <v>2679</v>
      </c>
      <c r="H634" s="329" t="s">
        <v>1626</v>
      </c>
      <c r="I634" s="128" t="s">
        <v>1625</v>
      </c>
      <c r="J634" s="107" t="s">
        <v>2082</v>
      </c>
      <c r="K634" s="107" t="s">
        <v>1552</v>
      </c>
      <c r="L634" s="78" t="s">
        <v>2404</v>
      </c>
      <c r="M634" s="107" t="s">
        <v>384</v>
      </c>
      <c r="N634" s="267">
        <v>43041</v>
      </c>
      <c r="O634" s="267">
        <v>43009</v>
      </c>
      <c r="P634" s="286">
        <v>43555</v>
      </c>
      <c r="Q634" s="306">
        <v>13903.56</v>
      </c>
      <c r="R634" s="111">
        <v>0.8</v>
      </c>
      <c r="S634" s="130" t="s">
        <v>379</v>
      </c>
      <c r="T634" s="130">
        <v>11122.85</v>
      </c>
    </row>
    <row r="635" spans="2:20" ht="234.75" customHeight="1" x14ac:dyDescent="0.25">
      <c r="B635" s="384"/>
      <c r="C635" s="346"/>
      <c r="D635" s="391"/>
      <c r="E635" s="88" t="s">
        <v>1385</v>
      </c>
      <c r="F635" s="72" t="s">
        <v>1545</v>
      </c>
      <c r="G635" s="329" t="s">
        <v>2539</v>
      </c>
      <c r="H635" s="329" t="s">
        <v>1546</v>
      </c>
      <c r="I635" s="87" t="s">
        <v>1547</v>
      </c>
      <c r="J635" s="74" t="s">
        <v>2082</v>
      </c>
      <c r="K635" s="74" t="s">
        <v>1552</v>
      </c>
      <c r="L635" s="78" t="s">
        <v>1613</v>
      </c>
      <c r="M635" s="74" t="s">
        <v>384</v>
      </c>
      <c r="N635" s="255">
        <v>43033</v>
      </c>
      <c r="O635" s="255">
        <v>43132</v>
      </c>
      <c r="P635" s="287">
        <v>43312</v>
      </c>
      <c r="Q635" s="299">
        <v>3791.88</v>
      </c>
      <c r="R635" s="68">
        <v>0.8</v>
      </c>
      <c r="S635" s="77" t="s">
        <v>379</v>
      </c>
      <c r="T635" s="77">
        <v>3033.5</v>
      </c>
    </row>
    <row r="636" spans="2:20" ht="205.5" customHeight="1" x14ac:dyDescent="0.25">
      <c r="B636" s="384"/>
      <c r="C636" s="346"/>
      <c r="D636" s="391"/>
      <c r="E636" s="88" t="s">
        <v>1385</v>
      </c>
      <c r="F636" s="72" t="s">
        <v>1615</v>
      </c>
      <c r="G636" s="329" t="s">
        <v>2540</v>
      </c>
      <c r="H636" s="329" t="s">
        <v>1653</v>
      </c>
      <c r="I636" s="87" t="s">
        <v>1630</v>
      </c>
      <c r="J636" s="74" t="s">
        <v>2082</v>
      </c>
      <c r="K636" s="74" t="s">
        <v>1552</v>
      </c>
      <c r="L636" s="78" t="s">
        <v>1621</v>
      </c>
      <c r="M636" s="74" t="s">
        <v>384</v>
      </c>
      <c r="N636" s="255">
        <v>43041</v>
      </c>
      <c r="O636" s="255">
        <v>42926</v>
      </c>
      <c r="P636" s="287">
        <v>43465</v>
      </c>
      <c r="Q636" s="299">
        <v>15167.52</v>
      </c>
      <c r="R636" s="68">
        <v>0.8</v>
      </c>
      <c r="S636" s="77" t="s">
        <v>379</v>
      </c>
      <c r="T636" s="77">
        <v>12134.02</v>
      </c>
    </row>
    <row r="637" spans="2:20" ht="301.5" customHeight="1" x14ac:dyDescent="0.25">
      <c r="B637" s="384"/>
      <c r="C637" s="346"/>
      <c r="D637" s="391"/>
      <c r="E637" s="88" t="s">
        <v>1385</v>
      </c>
      <c r="F637" s="72" t="s">
        <v>1545</v>
      </c>
      <c r="G637" s="329" t="s">
        <v>2541</v>
      </c>
      <c r="H637" s="329" t="s">
        <v>1546</v>
      </c>
      <c r="I637" s="87" t="s">
        <v>1548</v>
      </c>
      <c r="J637" s="74" t="s">
        <v>2082</v>
      </c>
      <c r="K637" s="74" t="s">
        <v>1552</v>
      </c>
      <c r="L637" s="78" t="s">
        <v>2405</v>
      </c>
      <c r="M637" s="74" t="s">
        <v>384</v>
      </c>
      <c r="N637" s="255">
        <v>43033</v>
      </c>
      <c r="O637" s="255">
        <v>42901</v>
      </c>
      <c r="P637" s="287">
        <v>42978</v>
      </c>
      <c r="Q637" s="299">
        <v>1053.3</v>
      </c>
      <c r="R637" s="68">
        <v>0.8</v>
      </c>
      <c r="S637" s="77" t="s">
        <v>379</v>
      </c>
      <c r="T637" s="77">
        <v>842.64</v>
      </c>
    </row>
    <row r="638" spans="2:20" ht="234.75" customHeight="1" x14ac:dyDescent="0.25">
      <c r="B638" s="384"/>
      <c r="C638" s="346"/>
      <c r="D638" s="391"/>
      <c r="E638" s="88" t="s">
        <v>1385</v>
      </c>
      <c r="F638" s="72" t="s">
        <v>1545</v>
      </c>
      <c r="G638" s="329" t="s">
        <v>2542</v>
      </c>
      <c r="H638" s="329" t="s">
        <v>1546</v>
      </c>
      <c r="I638" s="87" t="s">
        <v>1549</v>
      </c>
      <c r="J638" s="74" t="s">
        <v>2082</v>
      </c>
      <c r="K638" s="74" t="s">
        <v>1552</v>
      </c>
      <c r="L638" s="78" t="s">
        <v>1627</v>
      </c>
      <c r="M638" s="74" t="s">
        <v>384</v>
      </c>
      <c r="N638" s="255">
        <v>43033</v>
      </c>
      <c r="O638" s="255">
        <v>43327</v>
      </c>
      <c r="P638" s="287">
        <v>43691</v>
      </c>
      <c r="Q638" s="299">
        <v>5055.84</v>
      </c>
      <c r="R638" s="68">
        <v>0.8</v>
      </c>
      <c r="S638" s="77" t="s">
        <v>379</v>
      </c>
      <c r="T638" s="77">
        <v>4044.67</v>
      </c>
    </row>
    <row r="639" spans="2:20" ht="204.75" customHeight="1" x14ac:dyDescent="0.25">
      <c r="B639" s="384"/>
      <c r="C639" s="346"/>
      <c r="D639" s="391"/>
      <c r="E639" s="88" t="s">
        <v>1385</v>
      </c>
      <c r="F639" s="72" t="s">
        <v>1614</v>
      </c>
      <c r="G639" s="329" t="s">
        <v>2543</v>
      </c>
      <c r="H639" s="329" t="s">
        <v>1626</v>
      </c>
      <c r="I639" s="87" t="s">
        <v>1631</v>
      </c>
      <c r="J639" s="74" t="s">
        <v>2082</v>
      </c>
      <c r="K639" s="74" t="s">
        <v>1552</v>
      </c>
      <c r="L639" s="78" t="s">
        <v>1624</v>
      </c>
      <c r="M639" s="74" t="s">
        <v>384</v>
      </c>
      <c r="N639" s="255">
        <v>43041</v>
      </c>
      <c r="O639" s="255">
        <v>42902</v>
      </c>
      <c r="P639" s="287">
        <v>43449</v>
      </c>
      <c r="Q639" s="299">
        <v>50558.400000000001</v>
      </c>
      <c r="R639" s="68">
        <v>0.8</v>
      </c>
      <c r="S639" s="77" t="s">
        <v>379</v>
      </c>
      <c r="T639" s="77">
        <v>40446.720000000001</v>
      </c>
    </row>
    <row r="640" spans="2:20" ht="189" customHeight="1" x14ac:dyDescent="0.25">
      <c r="B640" s="384"/>
      <c r="C640" s="346"/>
      <c r="D640" s="391"/>
      <c r="E640" s="88" t="s">
        <v>1385</v>
      </c>
      <c r="F640" s="78" t="s">
        <v>1545</v>
      </c>
      <c r="G640" s="329" t="s">
        <v>2544</v>
      </c>
      <c r="H640" s="329" t="s">
        <v>1546</v>
      </c>
      <c r="I640" s="87" t="s">
        <v>1550</v>
      </c>
      <c r="J640" s="74" t="s">
        <v>2082</v>
      </c>
      <c r="K640" s="74" t="s">
        <v>1552</v>
      </c>
      <c r="L640" s="78" t="s">
        <v>1628</v>
      </c>
      <c r="M640" s="74" t="s">
        <v>384</v>
      </c>
      <c r="N640" s="255">
        <v>43033</v>
      </c>
      <c r="O640" s="255">
        <v>42917</v>
      </c>
      <c r="P640" s="287">
        <v>43465</v>
      </c>
      <c r="Q640" s="299">
        <v>7583.76</v>
      </c>
      <c r="R640" s="68">
        <v>0.8</v>
      </c>
      <c r="S640" s="77" t="s">
        <v>379</v>
      </c>
      <c r="T640" s="77">
        <v>6067.01</v>
      </c>
    </row>
    <row r="641" spans="2:20" ht="234.75" customHeight="1" x14ac:dyDescent="0.25">
      <c r="B641" s="384"/>
      <c r="C641" s="346"/>
      <c r="D641" s="391"/>
      <c r="E641" s="88" t="s">
        <v>1385</v>
      </c>
      <c r="F641" s="78" t="s">
        <v>1545</v>
      </c>
      <c r="G641" s="329" t="s">
        <v>2680</v>
      </c>
      <c r="H641" s="329" t="s">
        <v>1546</v>
      </c>
      <c r="I641" s="87" t="s">
        <v>1551</v>
      </c>
      <c r="J641" s="74" t="s">
        <v>2082</v>
      </c>
      <c r="K641" s="74" t="s">
        <v>1552</v>
      </c>
      <c r="L641" s="78" t="s">
        <v>1629</v>
      </c>
      <c r="M641" s="74" t="s">
        <v>384</v>
      </c>
      <c r="N641" s="255">
        <v>43025</v>
      </c>
      <c r="O641" s="255">
        <v>43220</v>
      </c>
      <c r="P641" s="287">
        <v>43630</v>
      </c>
      <c r="Q641" s="299">
        <v>25279.200000000001</v>
      </c>
      <c r="R641" s="68">
        <v>0.8</v>
      </c>
      <c r="S641" s="77" t="s">
        <v>379</v>
      </c>
      <c r="T641" s="77">
        <v>20223.36</v>
      </c>
    </row>
    <row r="642" spans="2:20" ht="219" customHeight="1" x14ac:dyDescent="0.25">
      <c r="B642" s="384"/>
      <c r="C642" s="346"/>
      <c r="D642" s="391"/>
      <c r="E642" s="88" t="s">
        <v>1385</v>
      </c>
      <c r="F642" s="78" t="s">
        <v>1615</v>
      </c>
      <c r="G642" s="329" t="s">
        <v>2545</v>
      </c>
      <c r="H642" s="329" t="s">
        <v>1653</v>
      </c>
      <c r="I642" s="87" t="s">
        <v>2206</v>
      </c>
      <c r="J642" s="221" t="s">
        <v>2082</v>
      </c>
      <c r="K642" s="221" t="s">
        <v>1552</v>
      </c>
      <c r="L642" s="78" t="s">
        <v>2406</v>
      </c>
      <c r="M642" s="221" t="s">
        <v>384</v>
      </c>
      <c r="N642" s="255">
        <v>43285</v>
      </c>
      <c r="O642" s="255">
        <v>42937</v>
      </c>
      <c r="P642" s="287">
        <v>43495</v>
      </c>
      <c r="Q642" s="299">
        <v>6319.8</v>
      </c>
      <c r="R642" s="68">
        <v>0.8</v>
      </c>
      <c r="S642" s="77" t="s">
        <v>379</v>
      </c>
      <c r="T642" s="77">
        <v>5055.84</v>
      </c>
    </row>
    <row r="643" spans="2:20" ht="219" customHeight="1" x14ac:dyDescent="0.25">
      <c r="B643" s="384"/>
      <c r="C643" s="346"/>
      <c r="D643" s="391"/>
      <c r="E643" s="88" t="s">
        <v>1385</v>
      </c>
      <c r="F643" s="78" t="s">
        <v>1950</v>
      </c>
      <c r="G643" s="329" t="s">
        <v>2546</v>
      </c>
      <c r="H643" s="329" t="s">
        <v>1951</v>
      </c>
      <c r="I643" s="87" t="s">
        <v>1952</v>
      </c>
      <c r="J643" s="149" t="s">
        <v>2082</v>
      </c>
      <c r="K643" s="149" t="s">
        <v>1552</v>
      </c>
      <c r="L643" s="78" t="s">
        <v>2407</v>
      </c>
      <c r="M643" s="149" t="s">
        <v>384</v>
      </c>
      <c r="N643" s="255">
        <v>43159</v>
      </c>
      <c r="O643" s="255">
        <v>42992</v>
      </c>
      <c r="P643" s="287">
        <v>43343</v>
      </c>
      <c r="Q643" s="299">
        <v>11375.64</v>
      </c>
      <c r="R643" s="68">
        <v>0.8</v>
      </c>
      <c r="S643" s="77" t="s">
        <v>379</v>
      </c>
      <c r="T643" s="77">
        <v>9100.51</v>
      </c>
    </row>
    <row r="644" spans="2:20" ht="219" customHeight="1" x14ac:dyDescent="0.25">
      <c r="B644" s="384"/>
      <c r="C644" s="346"/>
      <c r="D644" s="391"/>
      <c r="E644" s="88" t="s">
        <v>1385</v>
      </c>
      <c r="F644" s="78" t="s">
        <v>1614</v>
      </c>
      <c r="G644" s="329" t="s">
        <v>2547</v>
      </c>
      <c r="H644" s="329" t="s">
        <v>1626</v>
      </c>
      <c r="I644" s="87" t="s">
        <v>2373</v>
      </c>
      <c r="J644" s="149" t="s">
        <v>2082</v>
      </c>
      <c r="K644" s="149" t="s">
        <v>1552</v>
      </c>
      <c r="L644" s="78" t="s">
        <v>2374</v>
      </c>
      <c r="M644" s="149" t="s">
        <v>384</v>
      </c>
      <c r="N644" s="255">
        <v>43384</v>
      </c>
      <c r="O644" s="255">
        <v>43010</v>
      </c>
      <c r="P644" s="287">
        <v>43708</v>
      </c>
      <c r="Q644" s="299">
        <v>8847.7199999999993</v>
      </c>
      <c r="R644" s="68">
        <v>0.8</v>
      </c>
      <c r="S644" s="77" t="s">
        <v>379</v>
      </c>
      <c r="T644" s="77">
        <v>7078.18</v>
      </c>
    </row>
    <row r="645" spans="2:20" ht="219" customHeight="1" x14ac:dyDescent="0.25">
      <c r="B645" s="384"/>
      <c r="C645" s="346"/>
      <c r="D645" s="391"/>
      <c r="E645" s="88" t="s">
        <v>1385</v>
      </c>
      <c r="F645" s="78" t="s">
        <v>1545</v>
      </c>
      <c r="G645" s="329" t="s">
        <v>2548</v>
      </c>
      <c r="H645" s="329" t="s">
        <v>1546</v>
      </c>
      <c r="I645" s="87" t="s">
        <v>1954</v>
      </c>
      <c r="J645" s="277" t="s">
        <v>2082</v>
      </c>
      <c r="K645" s="277" t="s">
        <v>1552</v>
      </c>
      <c r="L645" s="78" t="s">
        <v>1955</v>
      </c>
      <c r="M645" s="277" t="s">
        <v>384</v>
      </c>
      <c r="N645" s="255">
        <v>43166</v>
      </c>
      <c r="O645" s="255">
        <v>43146</v>
      </c>
      <c r="P645" s="287">
        <v>43631</v>
      </c>
      <c r="Q645" s="299">
        <v>6319.8</v>
      </c>
      <c r="R645" s="68">
        <v>0.8</v>
      </c>
      <c r="S645" s="77" t="s">
        <v>379</v>
      </c>
      <c r="T645" s="77">
        <v>5055.84</v>
      </c>
    </row>
    <row r="646" spans="2:20" ht="219" customHeight="1" x14ac:dyDescent="0.25">
      <c r="B646" s="384"/>
      <c r="C646" s="346"/>
      <c r="D646" s="391"/>
      <c r="E646" s="88" t="s">
        <v>1385</v>
      </c>
      <c r="F646" s="78" t="s">
        <v>1821</v>
      </c>
      <c r="G646" s="329" t="s">
        <v>2681</v>
      </c>
      <c r="H646" s="329" t="s">
        <v>1822</v>
      </c>
      <c r="I646" s="87" t="s">
        <v>1823</v>
      </c>
      <c r="J646" s="149" t="s">
        <v>2082</v>
      </c>
      <c r="K646" s="149" t="s">
        <v>1552</v>
      </c>
      <c r="L646" s="78" t="s">
        <v>1827</v>
      </c>
      <c r="M646" s="149" t="s">
        <v>384</v>
      </c>
      <c r="N646" s="255">
        <v>43133</v>
      </c>
      <c r="O646" s="255">
        <v>43069</v>
      </c>
      <c r="P646" s="287">
        <v>43555</v>
      </c>
      <c r="Q646" s="299">
        <v>10111.68</v>
      </c>
      <c r="R646" s="68">
        <v>0.8</v>
      </c>
      <c r="S646" s="77" t="s">
        <v>379</v>
      </c>
      <c r="T646" s="77">
        <v>8089.34</v>
      </c>
    </row>
    <row r="647" spans="2:20" ht="219" customHeight="1" x14ac:dyDescent="0.25">
      <c r="B647" s="384"/>
      <c r="C647" s="346"/>
      <c r="D647" s="391"/>
      <c r="E647" s="88" t="s">
        <v>1385</v>
      </c>
      <c r="F647" s="78" t="s">
        <v>1614</v>
      </c>
      <c r="G647" s="329" t="s">
        <v>2549</v>
      </c>
      <c r="H647" s="329" t="s">
        <v>1626</v>
      </c>
      <c r="I647" s="87" t="s">
        <v>1824</v>
      </c>
      <c r="J647" s="74" t="s">
        <v>2082</v>
      </c>
      <c r="K647" s="74" t="s">
        <v>1552</v>
      </c>
      <c r="L647" s="78" t="s">
        <v>1828</v>
      </c>
      <c r="M647" s="74" t="s">
        <v>384</v>
      </c>
      <c r="N647" s="255">
        <v>43133</v>
      </c>
      <c r="O647" s="255">
        <v>43101</v>
      </c>
      <c r="P647" s="287">
        <v>43646</v>
      </c>
      <c r="Q647" s="299">
        <v>13903.56</v>
      </c>
      <c r="R647" s="68">
        <v>0.8</v>
      </c>
      <c r="S647" s="77" t="s">
        <v>379</v>
      </c>
      <c r="T647" s="77">
        <v>11122.85</v>
      </c>
    </row>
    <row r="648" spans="2:20" ht="219" customHeight="1" x14ac:dyDescent="0.25">
      <c r="B648" s="384"/>
      <c r="C648" s="346"/>
      <c r="D648" s="391"/>
      <c r="E648" s="88" t="s">
        <v>1385</v>
      </c>
      <c r="F648" s="78" t="s">
        <v>1614</v>
      </c>
      <c r="G648" s="329" t="s">
        <v>2550</v>
      </c>
      <c r="H648" s="329" t="s">
        <v>1626</v>
      </c>
      <c r="I648" s="87" t="s">
        <v>1825</v>
      </c>
      <c r="J648" s="74" t="s">
        <v>2082</v>
      </c>
      <c r="K648" s="74" t="s">
        <v>1552</v>
      </c>
      <c r="L648" s="78" t="s">
        <v>1829</v>
      </c>
      <c r="M648" s="74" t="s">
        <v>384</v>
      </c>
      <c r="N648" s="255">
        <v>43133</v>
      </c>
      <c r="O648" s="255">
        <v>42993</v>
      </c>
      <c r="P648" s="287">
        <v>43465</v>
      </c>
      <c r="Q648" s="299">
        <v>11375.64</v>
      </c>
      <c r="R648" s="68">
        <v>0.8</v>
      </c>
      <c r="S648" s="77" t="s">
        <v>379</v>
      </c>
      <c r="T648" s="77">
        <v>9100.51</v>
      </c>
    </row>
    <row r="649" spans="2:20" ht="219" customHeight="1" x14ac:dyDescent="0.25">
      <c r="B649" s="384"/>
      <c r="C649" s="346"/>
      <c r="D649" s="391"/>
      <c r="E649" s="88" t="s">
        <v>1385</v>
      </c>
      <c r="F649" s="78" t="s">
        <v>1545</v>
      </c>
      <c r="G649" s="329" t="s">
        <v>2682</v>
      </c>
      <c r="H649" s="329" t="s">
        <v>1546</v>
      </c>
      <c r="I649" s="87" t="s">
        <v>1826</v>
      </c>
      <c r="J649" s="74" t="s">
        <v>2082</v>
      </c>
      <c r="K649" s="74" t="s">
        <v>1552</v>
      </c>
      <c r="L649" s="78" t="s">
        <v>2408</v>
      </c>
      <c r="M649" s="74" t="s">
        <v>384</v>
      </c>
      <c r="N649" s="255">
        <v>43133</v>
      </c>
      <c r="O649" s="255">
        <v>43313</v>
      </c>
      <c r="P649" s="287">
        <v>43677</v>
      </c>
      <c r="Q649" s="299">
        <v>2527.92</v>
      </c>
      <c r="R649" s="68">
        <v>0.8</v>
      </c>
      <c r="S649" s="77" t="s">
        <v>379</v>
      </c>
      <c r="T649" s="77">
        <v>2022.34</v>
      </c>
    </row>
    <row r="650" spans="2:20" ht="219" customHeight="1" x14ac:dyDescent="0.25">
      <c r="B650" s="384"/>
      <c r="C650" s="346"/>
      <c r="D650" s="391"/>
      <c r="E650" s="114" t="s">
        <v>1385</v>
      </c>
      <c r="F650" s="134" t="s">
        <v>1942</v>
      </c>
      <c r="G650" s="329" t="s">
        <v>2551</v>
      </c>
      <c r="H650" s="329" t="s">
        <v>1944</v>
      </c>
      <c r="I650" s="117" t="s">
        <v>2207</v>
      </c>
      <c r="J650" s="96" t="s">
        <v>2082</v>
      </c>
      <c r="K650" s="96" t="s">
        <v>1552</v>
      </c>
      <c r="L650" s="78" t="s">
        <v>2208</v>
      </c>
      <c r="M650" s="96" t="s">
        <v>384</v>
      </c>
      <c r="N650" s="255">
        <v>43325</v>
      </c>
      <c r="O650" s="255">
        <v>42991</v>
      </c>
      <c r="P650" s="287">
        <v>43447</v>
      </c>
      <c r="Q650" s="303">
        <v>6319.8</v>
      </c>
      <c r="R650" s="99">
        <v>0.8</v>
      </c>
      <c r="S650" s="119" t="s">
        <v>379</v>
      </c>
      <c r="T650" s="119">
        <v>5055.84</v>
      </c>
    </row>
    <row r="651" spans="2:20" ht="219" customHeight="1" x14ac:dyDescent="0.25">
      <c r="B651" s="384"/>
      <c r="C651" s="346"/>
      <c r="D651" s="392"/>
      <c r="E651" s="203" t="s">
        <v>1385</v>
      </c>
      <c r="F651" s="134" t="s">
        <v>1942</v>
      </c>
      <c r="G651" s="329" t="s">
        <v>2683</v>
      </c>
      <c r="H651" s="329" t="s">
        <v>1944</v>
      </c>
      <c r="I651" s="117" t="s">
        <v>1945</v>
      </c>
      <c r="J651" s="222" t="s">
        <v>2082</v>
      </c>
      <c r="K651" s="222" t="s">
        <v>1552</v>
      </c>
      <c r="L651" s="78" t="s">
        <v>1946</v>
      </c>
      <c r="M651" s="222" t="s">
        <v>384</v>
      </c>
      <c r="N651" s="255">
        <v>43159</v>
      </c>
      <c r="O651" s="255">
        <v>43049</v>
      </c>
      <c r="P651" s="287">
        <v>43190</v>
      </c>
      <c r="Q651" s="303">
        <v>5055.84</v>
      </c>
      <c r="R651" s="99">
        <v>0.8</v>
      </c>
      <c r="S651" s="119" t="s">
        <v>379</v>
      </c>
      <c r="T651" s="119">
        <v>4044.67</v>
      </c>
    </row>
    <row r="652" spans="2:20" ht="219" customHeight="1" x14ac:dyDescent="0.25">
      <c r="B652" s="384"/>
      <c r="C652" s="346"/>
      <c r="D652" s="392"/>
      <c r="E652" s="155" t="s">
        <v>1385</v>
      </c>
      <c r="F652" s="78" t="s">
        <v>1942</v>
      </c>
      <c r="G652" s="329" t="s">
        <v>2552</v>
      </c>
      <c r="H652" s="329" t="s">
        <v>1944</v>
      </c>
      <c r="I652" s="87" t="s">
        <v>1947</v>
      </c>
      <c r="J652" s="149" t="s">
        <v>2082</v>
      </c>
      <c r="K652" s="149" t="s">
        <v>1552</v>
      </c>
      <c r="L652" s="78" t="s">
        <v>1948</v>
      </c>
      <c r="M652" s="149" t="s">
        <v>384</v>
      </c>
      <c r="N652" s="255">
        <v>43159</v>
      </c>
      <c r="O652" s="255">
        <v>43101</v>
      </c>
      <c r="P652" s="287">
        <v>43555</v>
      </c>
      <c r="Q652" s="299">
        <v>6319.8</v>
      </c>
      <c r="R652" s="68">
        <v>0.8</v>
      </c>
      <c r="S652" s="77" t="s">
        <v>379</v>
      </c>
      <c r="T652" s="77">
        <v>5055.84</v>
      </c>
    </row>
    <row r="653" spans="2:20" ht="219" customHeight="1" x14ac:dyDescent="0.25">
      <c r="B653" s="384"/>
      <c r="C653" s="346"/>
      <c r="D653" s="392"/>
      <c r="E653" s="155" t="s">
        <v>1385</v>
      </c>
      <c r="F653" s="78" t="s">
        <v>1942</v>
      </c>
      <c r="G653" s="329" t="s">
        <v>2684</v>
      </c>
      <c r="H653" s="329" t="s">
        <v>1944</v>
      </c>
      <c r="I653" s="87" t="s">
        <v>2209</v>
      </c>
      <c r="J653" s="149" t="s">
        <v>2082</v>
      </c>
      <c r="K653" s="149" t="s">
        <v>1552</v>
      </c>
      <c r="L653" s="78" t="s">
        <v>2409</v>
      </c>
      <c r="M653" s="149" t="s">
        <v>384</v>
      </c>
      <c r="N653" s="255">
        <v>43272</v>
      </c>
      <c r="O653" s="255">
        <v>43011</v>
      </c>
      <c r="P653" s="287">
        <v>43236</v>
      </c>
      <c r="Q653" s="299">
        <v>7583.76</v>
      </c>
      <c r="R653" s="68">
        <v>0.8</v>
      </c>
      <c r="S653" s="77" t="s">
        <v>379</v>
      </c>
      <c r="T653" s="77">
        <v>6067.01</v>
      </c>
    </row>
    <row r="654" spans="2:20" ht="219" customHeight="1" x14ac:dyDescent="0.25">
      <c r="B654" s="384"/>
      <c r="C654" s="346"/>
      <c r="D654" s="392"/>
      <c r="E654" s="203" t="s">
        <v>1385</v>
      </c>
      <c r="F654" s="134" t="s">
        <v>1545</v>
      </c>
      <c r="G654" s="329" t="s">
        <v>2553</v>
      </c>
      <c r="H654" s="329" t="s">
        <v>1546</v>
      </c>
      <c r="I654" s="117" t="s">
        <v>2375</v>
      </c>
      <c r="J654" s="202" t="s">
        <v>2082</v>
      </c>
      <c r="K654" s="202" t="s">
        <v>1552</v>
      </c>
      <c r="L654" s="78" t="s">
        <v>2376</v>
      </c>
      <c r="M654" s="202" t="s">
        <v>384</v>
      </c>
      <c r="N654" s="255">
        <v>43395</v>
      </c>
      <c r="O654" s="255">
        <v>43041</v>
      </c>
      <c r="P654" s="287">
        <v>43556</v>
      </c>
      <c r="Q654" s="303">
        <v>5055.84</v>
      </c>
      <c r="R654" s="99">
        <v>0.8</v>
      </c>
      <c r="S654" s="119" t="s">
        <v>379</v>
      </c>
      <c r="T654" s="119">
        <v>4044.67</v>
      </c>
    </row>
    <row r="655" spans="2:20" ht="219" customHeight="1" x14ac:dyDescent="0.25">
      <c r="B655" s="384"/>
      <c r="C655" s="346"/>
      <c r="D655" s="392"/>
      <c r="E655" s="203" t="s">
        <v>1385</v>
      </c>
      <c r="F655" s="134" t="s">
        <v>1614</v>
      </c>
      <c r="G655" s="329" t="s">
        <v>2554</v>
      </c>
      <c r="H655" s="329" t="s">
        <v>1626</v>
      </c>
      <c r="I655" s="117" t="s">
        <v>2081</v>
      </c>
      <c r="J655" s="222" t="s">
        <v>2082</v>
      </c>
      <c r="K655" s="222" t="s">
        <v>1552</v>
      </c>
      <c r="L655" s="78" t="s">
        <v>2083</v>
      </c>
      <c r="M655" s="222" t="s">
        <v>384</v>
      </c>
      <c r="N655" s="255">
        <v>43258</v>
      </c>
      <c r="O655" s="255">
        <v>43101</v>
      </c>
      <c r="P655" s="287">
        <v>43465</v>
      </c>
      <c r="Q655" s="303">
        <v>15167.52</v>
      </c>
      <c r="R655" s="99">
        <v>0.8</v>
      </c>
      <c r="S655" s="119" t="s">
        <v>379</v>
      </c>
      <c r="T655" s="119">
        <v>12134.02</v>
      </c>
    </row>
    <row r="656" spans="2:20" ht="219" customHeight="1" x14ac:dyDescent="0.25">
      <c r="B656" s="384"/>
      <c r="C656" s="346"/>
      <c r="D656" s="392"/>
      <c r="E656" s="203" t="s">
        <v>1385</v>
      </c>
      <c r="F656" s="134" t="s">
        <v>1942</v>
      </c>
      <c r="G656" s="329" t="s">
        <v>2555</v>
      </c>
      <c r="H656" s="329" t="s">
        <v>1944</v>
      </c>
      <c r="I656" s="117" t="s">
        <v>2211</v>
      </c>
      <c r="J656" s="278" t="s">
        <v>2082</v>
      </c>
      <c r="K656" s="278" t="s">
        <v>1552</v>
      </c>
      <c r="L656" s="78" t="s">
        <v>2213</v>
      </c>
      <c r="M656" s="278" t="s">
        <v>384</v>
      </c>
      <c r="N656" s="255">
        <v>43272</v>
      </c>
      <c r="O656" s="255">
        <v>43221</v>
      </c>
      <c r="P656" s="287">
        <v>43799</v>
      </c>
      <c r="Q656" s="303">
        <v>15167.52</v>
      </c>
      <c r="R656" s="99">
        <v>0.8</v>
      </c>
      <c r="S656" s="119" t="s">
        <v>379</v>
      </c>
      <c r="T656" s="119">
        <v>12134.02</v>
      </c>
    </row>
    <row r="657" spans="2:20" ht="219" customHeight="1" x14ac:dyDescent="0.25">
      <c r="B657" s="384"/>
      <c r="C657" s="346"/>
      <c r="D657" s="392"/>
      <c r="E657" s="88" t="s">
        <v>1385</v>
      </c>
      <c r="F657" s="78" t="s">
        <v>1943</v>
      </c>
      <c r="G657" s="329" t="s">
        <v>2581</v>
      </c>
      <c r="H657" s="329" t="s">
        <v>1949</v>
      </c>
      <c r="I657" s="87" t="s">
        <v>2212</v>
      </c>
      <c r="J657" s="201" t="s">
        <v>2082</v>
      </c>
      <c r="K657" s="201" t="s">
        <v>1552</v>
      </c>
      <c r="L657" s="78" t="s">
        <v>2214</v>
      </c>
      <c r="M657" s="201" t="s">
        <v>384</v>
      </c>
      <c r="N657" s="255">
        <v>43272</v>
      </c>
      <c r="O657" s="255">
        <v>43191</v>
      </c>
      <c r="P657" s="287">
        <v>43738</v>
      </c>
      <c r="Q657" s="299">
        <v>3791.88</v>
      </c>
      <c r="R657" s="68">
        <v>0.8</v>
      </c>
      <c r="S657" s="77" t="s">
        <v>379</v>
      </c>
      <c r="T657" s="77">
        <v>3033.5</v>
      </c>
    </row>
    <row r="658" spans="2:20" ht="219" customHeight="1" x14ac:dyDescent="0.25">
      <c r="B658" s="384"/>
      <c r="C658" s="346"/>
      <c r="D658" s="392"/>
      <c r="E658" s="88" t="s">
        <v>1385</v>
      </c>
      <c r="F658" s="78" t="s">
        <v>1614</v>
      </c>
      <c r="G658" s="329" t="s">
        <v>2556</v>
      </c>
      <c r="H658" s="329" t="s">
        <v>1626</v>
      </c>
      <c r="I658" s="87" t="s">
        <v>2084</v>
      </c>
      <c r="J658" s="221" t="s">
        <v>2082</v>
      </c>
      <c r="K658" s="221" t="s">
        <v>1552</v>
      </c>
      <c r="L658" s="78" t="s">
        <v>2085</v>
      </c>
      <c r="M658" s="221" t="s">
        <v>384</v>
      </c>
      <c r="N658" s="255">
        <v>43259</v>
      </c>
      <c r="O658" s="255">
        <v>43101</v>
      </c>
      <c r="P658" s="287">
        <v>43646</v>
      </c>
      <c r="Q658" s="299">
        <v>5055.84</v>
      </c>
      <c r="R658" s="68">
        <v>0.8</v>
      </c>
      <c r="S658" s="77" t="s">
        <v>379</v>
      </c>
      <c r="T658" s="77">
        <v>4044.67</v>
      </c>
    </row>
    <row r="659" spans="2:20" ht="219" customHeight="1" x14ac:dyDescent="0.25">
      <c r="B659" s="384"/>
      <c r="C659" s="346"/>
      <c r="D659" s="392"/>
      <c r="E659" s="88" t="s">
        <v>1385</v>
      </c>
      <c r="F659" s="78" t="s">
        <v>1545</v>
      </c>
      <c r="G659" s="329" t="s">
        <v>2557</v>
      </c>
      <c r="H659" s="329" t="s">
        <v>1546</v>
      </c>
      <c r="I659" s="87" t="s">
        <v>2086</v>
      </c>
      <c r="J659" s="221" t="s">
        <v>2082</v>
      </c>
      <c r="K659" s="221" t="s">
        <v>1552</v>
      </c>
      <c r="L659" s="78" t="s">
        <v>2087</v>
      </c>
      <c r="M659" s="221" t="s">
        <v>384</v>
      </c>
      <c r="N659" s="255">
        <v>43248</v>
      </c>
      <c r="O659" s="255">
        <v>43083</v>
      </c>
      <c r="P659" s="287">
        <v>43629</v>
      </c>
      <c r="Q659" s="299">
        <v>5055.84</v>
      </c>
      <c r="R659" s="68">
        <v>0.8</v>
      </c>
      <c r="S659" s="77" t="s">
        <v>379</v>
      </c>
      <c r="T659" s="77">
        <v>4044.67</v>
      </c>
    </row>
    <row r="660" spans="2:20" ht="219" customHeight="1" x14ac:dyDescent="0.25">
      <c r="B660" s="384"/>
      <c r="C660" s="346"/>
      <c r="D660" s="392"/>
      <c r="E660" s="88" t="s">
        <v>1385</v>
      </c>
      <c r="F660" s="78" t="s">
        <v>1943</v>
      </c>
      <c r="G660" s="329" t="s">
        <v>2685</v>
      </c>
      <c r="H660" s="329" t="s">
        <v>1949</v>
      </c>
      <c r="I660" s="87" t="s">
        <v>2403</v>
      </c>
      <c r="J660" s="201" t="s">
        <v>2082</v>
      </c>
      <c r="K660" s="201" t="s">
        <v>1552</v>
      </c>
      <c r="L660" s="78" t="s">
        <v>2402</v>
      </c>
      <c r="M660" s="201" t="s">
        <v>384</v>
      </c>
      <c r="N660" s="255">
        <v>43424</v>
      </c>
      <c r="O660" s="255">
        <v>43221</v>
      </c>
      <c r="P660" s="287">
        <v>43585</v>
      </c>
      <c r="Q660" s="299">
        <v>16431.48</v>
      </c>
      <c r="R660" s="68">
        <v>0.8</v>
      </c>
      <c r="S660" s="77" t="s">
        <v>379</v>
      </c>
      <c r="T660" s="77">
        <v>13145.18</v>
      </c>
    </row>
    <row r="661" spans="2:20" ht="219" customHeight="1" x14ac:dyDescent="0.25">
      <c r="B661" s="384"/>
      <c r="C661" s="346"/>
      <c r="D661" s="392"/>
      <c r="E661" s="88" t="s">
        <v>1385</v>
      </c>
      <c r="F661" s="78" t="s">
        <v>1614</v>
      </c>
      <c r="G661" s="329" t="s">
        <v>2558</v>
      </c>
      <c r="H661" s="329" t="s">
        <v>1626</v>
      </c>
      <c r="I661" s="87" t="s">
        <v>2088</v>
      </c>
      <c r="J661" s="201" t="s">
        <v>2082</v>
      </c>
      <c r="K661" s="201" t="s">
        <v>1552</v>
      </c>
      <c r="L661" s="78" t="s">
        <v>2089</v>
      </c>
      <c r="M661" s="201" t="s">
        <v>384</v>
      </c>
      <c r="N661" s="255">
        <v>43258</v>
      </c>
      <c r="O661" s="255">
        <v>43101</v>
      </c>
      <c r="P661" s="287">
        <v>43646</v>
      </c>
      <c r="Q661" s="299">
        <v>10111.68</v>
      </c>
      <c r="R661" s="68">
        <v>0.8</v>
      </c>
      <c r="S661" s="77" t="s">
        <v>379</v>
      </c>
      <c r="T661" s="77">
        <v>8089.34</v>
      </c>
    </row>
    <row r="662" spans="2:20" ht="219" customHeight="1" x14ac:dyDescent="0.25">
      <c r="B662" s="384"/>
      <c r="C662" s="346"/>
      <c r="D662" s="392"/>
      <c r="E662" s="88" t="s">
        <v>1385</v>
      </c>
      <c r="F662" s="78" t="s">
        <v>2080</v>
      </c>
      <c r="G662" s="329" t="s">
        <v>2559</v>
      </c>
      <c r="H662" s="329" t="s">
        <v>2090</v>
      </c>
      <c r="I662" s="87" t="s">
        <v>2091</v>
      </c>
      <c r="J662" s="201" t="s">
        <v>2082</v>
      </c>
      <c r="K662" s="201" t="s">
        <v>1552</v>
      </c>
      <c r="L662" s="78" t="s">
        <v>2092</v>
      </c>
      <c r="M662" s="201" t="s">
        <v>384</v>
      </c>
      <c r="N662" s="255">
        <v>43248</v>
      </c>
      <c r="O662" s="255">
        <v>43102</v>
      </c>
      <c r="P662" s="287">
        <v>43556</v>
      </c>
      <c r="Q662" s="299">
        <v>8847.7199999999993</v>
      </c>
      <c r="R662" s="68">
        <v>0.8</v>
      </c>
      <c r="S662" s="77" t="s">
        <v>379</v>
      </c>
      <c r="T662" s="77">
        <v>7078.18</v>
      </c>
    </row>
    <row r="663" spans="2:20" ht="219" customHeight="1" x14ac:dyDescent="0.25">
      <c r="B663" s="384"/>
      <c r="C663" s="346"/>
      <c r="D663" s="392"/>
      <c r="E663" s="88" t="s">
        <v>1385</v>
      </c>
      <c r="F663" s="78" t="s">
        <v>1545</v>
      </c>
      <c r="G663" s="329" t="s">
        <v>2560</v>
      </c>
      <c r="H663" s="329" t="s">
        <v>1546</v>
      </c>
      <c r="I663" s="87" t="s">
        <v>2093</v>
      </c>
      <c r="J663" s="201" t="s">
        <v>2082</v>
      </c>
      <c r="K663" s="201" t="s">
        <v>1552</v>
      </c>
      <c r="L663" s="78" t="s">
        <v>2094</v>
      </c>
      <c r="M663" s="201" t="s">
        <v>384</v>
      </c>
      <c r="N663" s="255">
        <v>43248</v>
      </c>
      <c r="O663" s="255">
        <v>43269</v>
      </c>
      <c r="P663" s="287">
        <v>43816</v>
      </c>
      <c r="Q663" s="299">
        <v>6319.8</v>
      </c>
      <c r="R663" s="68">
        <v>0.8</v>
      </c>
      <c r="S663" s="77" t="s">
        <v>379</v>
      </c>
      <c r="T663" s="77">
        <v>5055.84</v>
      </c>
    </row>
    <row r="664" spans="2:20" ht="219" customHeight="1" x14ac:dyDescent="0.25">
      <c r="B664" s="384"/>
      <c r="C664" s="346"/>
      <c r="D664" s="392"/>
      <c r="E664" s="88" t="s">
        <v>1385</v>
      </c>
      <c r="F664" s="78" t="s">
        <v>1942</v>
      </c>
      <c r="G664" s="329" t="s">
        <v>2561</v>
      </c>
      <c r="H664" s="329" t="s">
        <v>1944</v>
      </c>
      <c r="I664" s="87" t="s">
        <v>2215</v>
      </c>
      <c r="J664" s="201" t="s">
        <v>2082</v>
      </c>
      <c r="K664" s="201" t="s">
        <v>1552</v>
      </c>
      <c r="L664" s="78" t="s">
        <v>2219</v>
      </c>
      <c r="M664" s="201" t="s">
        <v>384</v>
      </c>
      <c r="N664" s="255">
        <v>43272</v>
      </c>
      <c r="O664" s="255">
        <v>43096</v>
      </c>
      <c r="P664" s="287">
        <v>43620</v>
      </c>
      <c r="Q664" s="299">
        <v>7583.76</v>
      </c>
      <c r="R664" s="68">
        <v>0.8</v>
      </c>
      <c r="S664" s="77" t="s">
        <v>379</v>
      </c>
      <c r="T664" s="77">
        <v>6067.01</v>
      </c>
    </row>
    <row r="665" spans="2:20" ht="219" customHeight="1" x14ac:dyDescent="0.25">
      <c r="B665" s="384"/>
      <c r="C665" s="346"/>
      <c r="D665" s="392"/>
      <c r="E665" s="88" t="s">
        <v>1385</v>
      </c>
      <c r="F665" s="78" t="s">
        <v>1942</v>
      </c>
      <c r="G665" s="329" t="s">
        <v>2562</v>
      </c>
      <c r="H665" s="329" t="s">
        <v>1944</v>
      </c>
      <c r="I665" s="87" t="s">
        <v>2216</v>
      </c>
      <c r="J665" s="221" t="s">
        <v>2082</v>
      </c>
      <c r="K665" s="221" t="s">
        <v>1552</v>
      </c>
      <c r="L665" s="78" t="s">
        <v>2410</v>
      </c>
      <c r="M665" s="221" t="s">
        <v>384</v>
      </c>
      <c r="N665" s="255">
        <v>43272</v>
      </c>
      <c r="O665" s="255">
        <v>43160</v>
      </c>
      <c r="P665" s="287">
        <v>43524</v>
      </c>
      <c r="Q665" s="299">
        <v>3791.89</v>
      </c>
      <c r="R665" s="68">
        <v>0.8</v>
      </c>
      <c r="S665" s="77" t="s">
        <v>379</v>
      </c>
      <c r="T665" s="77">
        <v>3033.51</v>
      </c>
    </row>
    <row r="666" spans="2:20" ht="219" customHeight="1" x14ac:dyDescent="0.25">
      <c r="B666" s="384"/>
      <c r="C666" s="346"/>
      <c r="D666" s="392"/>
      <c r="E666" s="88" t="s">
        <v>1385</v>
      </c>
      <c r="F666" s="78" t="s">
        <v>1614</v>
      </c>
      <c r="G666" s="329" t="s">
        <v>2686</v>
      </c>
      <c r="H666" s="329" t="s">
        <v>1626</v>
      </c>
      <c r="I666" s="87" t="s">
        <v>2217</v>
      </c>
      <c r="J666" s="221" t="s">
        <v>2082</v>
      </c>
      <c r="K666" s="221" t="s">
        <v>1552</v>
      </c>
      <c r="L666" s="78" t="s">
        <v>2221</v>
      </c>
      <c r="M666" s="221" t="s">
        <v>384</v>
      </c>
      <c r="N666" s="255">
        <v>43285</v>
      </c>
      <c r="O666" s="255">
        <v>43282</v>
      </c>
      <c r="P666" s="287">
        <v>43799</v>
      </c>
      <c r="Q666" s="299">
        <v>16431.48</v>
      </c>
      <c r="R666" s="68">
        <v>0.8</v>
      </c>
      <c r="S666" s="77" t="s">
        <v>379</v>
      </c>
      <c r="T666" s="77">
        <v>13145.18</v>
      </c>
    </row>
    <row r="667" spans="2:20" ht="219" customHeight="1" x14ac:dyDescent="0.25">
      <c r="B667" s="384"/>
      <c r="C667" s="346"/>
      <c r="D667" s="392"/>
      <c r="E667" s="88" t="s">
        <v>1385</v>
      </c>
      <c r="F667" s="78" t="s">
        <v>1942</v>
      </c>
      <c r="G667" s="329" t="s">
        <v>2563</v>
      </c>
      <c r="H667" s="329" t="s">
        <v>1944</v>
      </c>
      <c r="I667" s="87" t="s">
        <v>2218</v>
      </c>
      <c r="J667" s="221" t="s">
        <v>2082</v>
      </c>
      <c r="K667" s="221" t="s">
        <v>1552</v>
      </c>
      <c r="L667" s="78" t="s">
        <v>2222</v>
      </c>
      <c r="M667" s="221" t="s">
        <v>384</v>
      </c>
      <c r="N667" s="255">
        <v>43272</v>
      </c>
      <c r="O667" s="255">
        <v>42990</v>
      </c>
      <c r="P667" s="287">
        <v>43555</v>
      </c>
      <c r="Q667" s="299">
        <v>6319.8</v>
      </c>
      <c r="R667" s="68">
        <v>0.8</v>
      </c>
      <c r="S667" s="77" t="s">
        <v>379</v>
      </c>
      <c r="T667" s="77">
        <v>5055.84</v>
      </c>
    </row>
    <row r="668" spans="2:20" ht="219" customHeight="1" thickBot="1" x14ac:dyDescent="0.3">
      <c r="B668" s="384"/>
      <c r="C668" s="346"/>
      <c r="D668" s="392"/>
      <c r="E668" s="88" t="s">
        <v>1385</v>
      </c>
      <c r="F668" s="78" t="s">
        <v>1545</v>
      </c>
      <c r="G668" s="329" t="s">
        <v>2687</v>
      </c>
      <c r="H668" s="329" t="s">
        <v>1546</v>
      </c>
      <c r="I668" s="87" t="s">
        <v>2095</v>
      </c>
      <c r="J668" s="221" t="s">
        <v>2082</v>
      </c>
      <c r="K668" s="221" t="s">
        <v>1552</v>
      </c>
      <c r="L668" s="78" t="s">
        <v>2411</v>
      </c>
      <c r="M668" s="221" t="s">
        <v>384</v>
      </c>
      <c r="N668" s="255">
        <v>43248</v>
      </c>
      <c r="O668" s="255">
        <v>43191</v>
      </c>
      <c r="P668" s="287">
        <v>43738</v>
      </c>
      <c r="Q668" s="299">
        <v>3791.88</v>
      </c>
      <c r="R668" s="68">
        <v>0.8</v>
      </c>
      <c r="S668" s="77" t="s">
        <v>379</v>
      </c>
      <c r="T668" s="77">
        <v>3033.5</v>
      </c>
    </row>
    <row r="669" spans="2:20" ht="49.5" customHeight="1" thickBot="1" x14ac:dyDescent="0.3">
      <c r="B669" s="384"/>
      <c r="C669" s="346"/>
      <c r="D669" s="392"/>
      <c r="E669" s="388" t="s">
        <v>1552</v>
      </c>
      <c r="F669" s="389"/>
      <c r="G669" s="389"/>
      <c r="H669" s="389"/>
      <c r="I669" s="389"/>
      <c r="J669" s="389"/>
      <c r="K669" s="121">
        <f>COUNTA(K634:K668)</f>
        <v>35</v>
      </c>
      <c r="L669" s="413"/>
      <c r="M669" s="414"/>
      <c r="N669" s="414"/>
      <c r="O669" s="414"/>
      <c r="P669" s="414"/>
      <c r="Q669" s="269">
        <f>SUM(Q634:Q668)</f>
        <v>347378.34999999992</v>
      </c>
      <c r="R669" s="415"/>
      <c r="S669" s="416"/>
      <c r="T669" s="123">
        <f>SUM(T634:T668)</f>
        <v>277902.67000000004</v>
      </c>
    </row>
    <row r="670" spans="2:20" ht="121.5" customHeight="1" x14ac:dyDescent="0.25">
      <c r="B670" s="384"/>
      <c r="C670" s="346"/>
      <c r="D670" s="391" t="s">
        <v>1903</v>
      </c>
      <c r="E670" s="418" t="s">
        <v>777</v>
      </c>
      <c r="F670" s="390" t="s">
        <v>774</v>
      </c>
      <c r="G670" s="329" t="s">
        <v>1509</v>
      </c>
      <c r="H670" s="329" t="s">
        <v>775</v>
      </c>
      <c r="I670" s="128" t="s">
        <v>776</v>
      </c>
      <c r="J670" s="107" t="s">
        <v>490</v>
      </c>
      <c r="K670" s="107" t="s">
        <v>773</v>
      </c>
      <c r="L670" s="78" t="s">
        <v>778</v>
      </c>
      <c r="M670" s="129" t="s">
        <v>788</v>
      </c>
      <c r="N670" s="267">
        <v>42725</v>
      </c>
      <c r="O670" s="267">
        <v>42646</v>
      </c>
      <c r="P670" s="286">
        <v>43371</v>
      </c>
      <c r="Q670" s="306">
        <v>700000</v>
      </c>
      <c r="R670" s="111">
        <v>0.8</v>
      </c>
      <c r="S670" s="130" t="s">
        <v>285</v>
      </c>
      <c r="T670" s="130">
        <v>560000</v>
      </c>
    </row>
    <row r="671" spans="2:20" ht="121.5" customHeight="1" thickBot="1" x14ac:dyDescent="0.3">
      <c r="B671" s="384"/>
      <c r="C671" s="346"/>
      <c r="D671" s="391"/>
      <c r="E671" s="419"/>
      <c r="F671" s="420"/>
      <c r="G671" s="329" t="s">
        <v>1509</v>
      </c>
      <c r="H671" s="329" t="s">
        <v>861</v>
      </c>
      <c r="I671" s="117" t="s">
        <v>860</v>
      </c>
      <c r="J671" s="96" t="s">
        <v>490</v>
      </c>
      <c r="K671" s="96" t="s">
        <v>773</v>
      </c>
      <c r="L671" s="78" t="s">
        <v>904</v>
      </c>
      <c r="M671" s="118" t="s">
        <v>905</v>
      </c>
      <c r="N671" s="260">
        <v>42754</v>
      </c>
      <c r="O671" s="260">
        <v>42741</v>
      </c>
      <c r="P671" s="288">
        <v>43465</v>
      </c>
      <c r="Q671" s="303">
        <v>300000</v>
      </c>
      <c r="R671" s="99">
        <v>0.8</v>
      </c>
      <c r="S671" s="119" t="s">
        <v>285</v>
      </c>
      <c r="T671" s="119">
        <v>240000</v>
      </c>
    </row>
    <row r="672" spans="2:20" ht="42.75" customHeight="1" thickBot="1" x14ac:dyDescent="0.3">
      <c r="B672" s="384"/>
      <c r="C672" s="346"/>
      <c r="D672" s="392"/>
      <c r="E672" s="388" t="s">
        <v>773</v>
      </c>
      <c r="F672" s="389"/>
      <c r="G672" s="389"/>
      <c r="H672" s="389"/>
      <c r="I672" s="389"/>
      <c r="J672" s="389"/>
      <c r="K672" s="121">
        <f>COUNTA(K670:K671)</f>
        <v>2</v>
      </c>
      <c r="L672" s="413"/>
      <c r="M672" s="414"/>
      <c r="N672" s="414"/>
      <c r="O672" s="414"/>
      <c r="P672" s="414"/>
      <c r="Q672" s="269">
        <f>SUM(Q670:Q671)</f>
        <v>1000000</v>
      </c>
      <c r="R672" s="415"/>
      <c r="S672" s="416"/>
      <c r="T672" s="123">
        <f>SUM(T670:T671)</f>
        <v>800000</v>
      </c>
    </row>
    <row r="673" spans="2:20" ht="219" customHeight="1" x14ac:dyDescent="0.25">
      <c r="B673" s="384"/>
      <c r="C673" s="346"/>
      <c r="D673" s="391"/>
      <c r="E673" s="129" t="s">
        <v>1385</v>
      </c>
      <c r="F673" s="131" t="s">
        <v>1545</v>
      </c>
      <c r="G673" s="329" t="s">
        <v>2539</v>
      </c>
      <c r="H673" s="329" t="s">
        <v>1611</v>
      </c>
      <c r="I673" s="129" t="s">
        <v>1612</v>
      </c>
      <c r="J673" s="107" t="s">
        <v>1544</v>
      </c>
      <c r="K673" s="107" t="s">
        <v>1384</v>
      </c>
      <c r="L673" s="78" t="s">
        <v>1613</v>
      </c>
      <c r="M673" s="107" t="s">
        <v>36</v>
      </c>
      <c r="N673" s="267">
        <v>43033</v>
      </c>
      <c r="O673" s="267">
        <v>43045</v>
      </c>
      <c r="P673" s="286">
        <v>43465</v>
      </c>
      <c r="Q673" s="306">
        <v>21146.34</v>
      </c>
      <c r="R673" s="132">
        <v>0.6</v>
      </c>
      <c r="S673" s="130" t="s">
        <v>285</v>
      </c>
      <c r="T673" s="130">
        <v>12687.8</v>
      </c>
    </row>
    <row r="674" spans="2:20" ht="222.75" customHeight="1" x14ac:dyDescent="0.25">
      <c r="B674" s="384"/>
      <c r="C674" s="346"/>
      <c r="D674" s="391"/>
      <c r="E674" s="397" t="s">
        <v>1571</v>
      </c>
      <c r="F674" s="89" t="s">
        <v>1614</v>
      </c>
      <c r="G674" s="329" t="s">
        <v>2679</v>
      </c>
      <c r="H674" s="329" t="s">
        <v>1616</v>
      </c>
      <c r="I674" s="76" t="s">
        <v>1618</v>
      </c>
      <c r="J674" s="74" t="s">
        <v>1544</v>
      </c>
      <c r="K674" s="74" t="s">
        <v>1384</v>
      </c>
      <c r="L674" s="78" t="s">
        <v>1620</v>
      </c>
      <c r="M674" s="74" t="s">
        <v>25</v>
      </c>
      <c r="N674" s="255">
        <v>43041</v>
      </c>
      <c r="O674" s="255">
        <v>43009</v>
      </c>
      <c r="P674" s="287">
        <v>43555</v>
      </c>
      <c r="Q674" s="299">
        <v>94937.79</v>
      </c>
      <c r="R674" s="86">
        <v>0.3</v>
      </c>
      <c r="S674" s="77" t="s">
        <v>285</v>
      </c>
      <c r="T674" s="77">
        <v>28481.34</v>
      </c>
    </row>
    <row r="675" spans="2:20" ht="193.5" customHeight="1" x14ac:dyDescent="0.25">
      <c r="B675" s="384"/>
      <c r="C675" s="346"/>
      <c r="D675" s="391"/>
      <c r="E675" s="397"/>
      <c r="F675" s="89" t="s">
        <v>1615</v>
      </c>
      <c r="G675" s="329" t="s">
        <v>2540</v>
      </c>
      <c r="H675" s="329" t="s">
        <v>1617</v>
      </c>
      <c r="I675" s="76" t="s">
        <v>1619</v>
      </c>
      <c r="J675" s="74" t="s">
        <v>1544</v>
      </c>
      <c r="K675" s="74" t="s">
        <v>1384</v>
      </c>
      <c r="L675" s="78" t="s">
        <v>1621</v>
      </c>
      <c r="M675" s="74" t="s">
        <v>7</v>
      </c>
      <c r="N675" s="255">
        <v>43041</v>
      </c>
      <c r="O675" s="255">
        <v>42926</v>
      </c>
      <c r="P675" s="287">
        <v>43251</v>
      </c>
      <c r="Q675" s="299">
        <v>97825</v>
      </c>
      <c r="R675" s="86">
        <v>0.5</v>
      </c>
      <c r="S675" s="77" t="s">
        <v>285</v>
      </c>
      <c r="T675" s="77">
        <v>48912.5</v>
      </c>
    </row>
    <row r="676" spans="2:20" ht="102.75" customHeight="1" x14ac:dyDescent="0.25">
      <c r="B676" s="384"/>
      <c r="C676" s="346"/>
      <c r="D676" s="391"/>
      <c r="E676" s="397"/>
      <c r="F676" s="89" t="s">
        <v>1545</v>
      </c>
      <c r="G676" s="329" t="s">
        <v>2541</v>
      </c>
      <c r="H676" s="329" t="s">
        <v>1553</v>
      </c>
      <c r="I676" s="76" t="s">
        <v>1557</v>
      </c>
      <c r="J676" s="74" t="s">
        <v>1544</v>
      </c>
      <c r="K676" s="74" t="s">
        <v>1384</v>
      </c>
      <c r="L676" s="78" t="s">
        <v>1553</v>
      </c>
      <c r="M676" s="74" t="s">
        <v>1026</v>
      </c>
      <c r="N676" s="255">
        <v>43033</v>
      </c>
      <c r="O676" s="255">
        <v>42858</v>
      </c>
      <c r="P676" s="287">
        <v>43449</v>
      </c>
      <c r="Q676" s="299">
        <v>99952</v>
      </c>
      <c r="R676" s="86">
        <v>0.6</v>
      </c>
      <c r="S676" s="77" t="s">
        <v>285</v>
      </c>
      <c r="T676" s="77">
        <v>59971.199999999997</v>
      </c>
    </row>
    <row r="677" spans="2:20" ht="110.25" customHeight="1" x14ac:dyDescent="0.25">
      <c r="B677" s="384"/>
      <c r="C677" s="346"/>
      <c r="D677" s="391"/>
      <c r="E677" s="397"/>
      <c r="F677" s="89" t="s">
        <v>1545</v>
      </c>
      <c r="G677" s="329" t="s">
        <v>2542</v>
      </c>
      <c r="H677" s="329" t="s">
        <v>1554</v>
      </c>
      <c r="I677" s="76" t="s">
        <v>1558</v>
      </c>
      <c r="J677" s="74" t="s">
        <v>1544</v>
      </c>
      <c r="K677" s="74" t="s">
        <v>1384</v>
      </c>
      <c r="L677" s="78" t="s">
        <v>1554</v>
      </c>
      <c r="M677" s="74" t="s">
        <v>1026</v>
      </c>
      <c r="N677" s="255">
        <v>43033</v>
      </c>
      <c r="O677" s="255">
        <v>42902</v>
      </c>
      <c r="P677" s="287">
        <v>43449</v>
      </c>
      <c r="Q677" s="299">
        <v>91010.69</v>
      </c>
      <c r="R677" s="86">
        <v>0.6</v>
      </c>
      <c r="S677" s="77" t="s">
        <v>285</v>
      </c>
      <c r="T677" s="77">
        <v>54606.41</v>
      </c>
    </row>
    <row r="678" spans="2:20" ht="40.5" customHeight="1" x14ac:dyDescent="0.25">
      <c r="B678" s="384"/>
      <c r="C678" s="346"/>
      <c r="D678" s="391"/>
      <c r="E678" s="397"/>
      <c r="F678" s="89" t="s">
        <v>1614</v>
      </c>
      <c r="G678" s="329" t="s">
        <v>2543</v>
      </c>
      <c r="H678" s="329" t="s">
        <v>1622</v>
      </c>
      <c r="I678" s="76" t="s">
        <v>1623</v>
      </c>
      <c r="J678" s="74" t="s">
        <v>1544</v>
      </c>
      <c r="K678" s="74" t="s">
        <v>1384</v>
      </c>
      <c r="L678" s="78" t="s">
        <v>1624</v>
      </c>
      <c r="M678" s="74" t="s">
        <v>384</v>
      </c>
      <c r="N678" s="255">
        <v>43041</v>
      </c>
      <c r="O678" s="255">
        <v>42902</v>
      </c>
      <c r="P678" s="287">
        <v>43449</v>
      </c>
      <c r="Q678" s="299">
        <v>81326.399999999994</v>
      </c>
      <c r="R678" s="86">
        <v>0.5</v>
      </c>
      <c r="S678" s="77" t="s">
        <v>285</v>
      </c>
      <c r="T678" s="77">
        <v>40663.199999999997</v>
      </c>
    </row>
    <row r="679" spans="2:20" ht="55.5" customHeight="1" x14ac:dyDescent="0.25">
      <c r="B679" s="384"/>
      <c r="C679" s="346"/>
      <c r="D679" s="391"/>
      <c r="E679" s="397"/>
      <c r="F679" s="89" t="s">
        <v>1545</v>
      </c>
      <c r="G679" s="329" t="s">
        <v>2544</v>
      </c>
      <c r="H679" s="329" t="s">
        <v>1555</v>
      </c>
      <c r="I679" s="76" t="s">
        <v>1559</v>
      </c>
      <c r="J679" s="74" t="s">
        <v>1544</v>
      </c>
      <c r="K679" s="74" t="s">
        <v>1384</v>
      </c>
      <c r="L679" s="78" t="s">
        <v>1555</v>
      </c>
      <c r="M679" s="74" t="s">
        <v>36</v>
      </c>
      <c r="N679" s="255">
        <v>43033</v>
      </c>
      <c r="O679" s="255">
        <v>42917</v>
      </c>
      <c r="P679" s="287">
        <v>43465</v>
      </c>
      <c r="Q679" s="299">
        <v>97959.06</v>
      </c>
      <c r="R679" s="86">
        <v>0.6</v>
      </c>
      <c r="S679" s="77" t="s">
        <v>285</v>
      </c>
      <c r="T679" s="77">
        <v>58775.44</v>
      </c>
    </row>
    <row r="680" spans="2:20" ht="52.8" x14ac:dyDescent="0.25">
      <c r="B680" s="384"/>
      <c r="C680" s="346"/>
      <c r="D680" s="391"/>
      <c r="E680" s="397"/>
      <c r="F680" s="89" t="s">
        <v>1545</v>
      </c>
      <c r="G680" s="329" t="s">
        <v>2680</v>
      </c>
      <c r="H680" s="329" t="s">
        <v>1556</v>
      </c>
      <c r="I680" s="76" t="s">
        <v>1560</v>
      </c>
      <c r="J680" s="74" t="s">
        <v>1544</v>
      </c>
      <c r="K680" s="74" t="s">
        <v>1384</v>
      </c>
      <c r="L680" s="78" t="s">
        <v>1556</v>
      </c>
      <c r="M680" s="74" t="s">
        <v>36</v>
      </c>
      <c r="N680" s="255">
        <v>43033</v>
      </c>
      <c r="O680" s="255">
        <v>42917</v>
      </c>
      <c r="P680" s="287">
        <v>43465</v>
      </c>
      <c r="Q680" s="299">
        <v>39141.93</v>
      </c>
      <c r="R680" s="86">
        <v>0.5</v>
      </c>
      <c r="S680" s="77" t="s">
        <v>285</v>
      </c>
      <c r="T680" s="77">
        <v>19570.97</v>
      </c>
    </row>
    <row r="681" spans="2:20" ht="192.75" customHeight="1" x14ac:dyDescent="0.25">
      <c r="B681" s="384"/>
      <c r="C681" s="346"/>
      <c r="D681" s="391"/>
      <c r="E681" s="417" t="s">
        <v>1385</v>
      </c>
      <c r="F681" s="397" t="s">
        <v>2287</v>
      </c>
      <c r="G681" s="329" t="s">
        <v>1390</v>
      </c>
      <c r="H681" s="329" t="s">
        <v>1392</v>
      </c>
      <c r="I681" s="76" t="s">
        <v>1386</v>
      </c>
      <c r="J681" s="74" t="s">
        <v>490</v>
      </c>
      <c r="K681" s="74" t="s">
        <v>1384</v>
      </c>
      <c r="L681" s="78" t="s">
        <v>1400</v>
      </c>
      <c r="M681" s="74" t="s">
        <v>10</v>
      </c>
      <c r="N681" s="255">
        <v>42929</v>
      </c>
      <c r="O681" s="255">
        <v>42412</v>
      </c>
      <c r="P681" s="287">
        <v>44196</v>
      </c>
      <c r="Q681" s="299">
        <v>123437.5</v>
      </c>
      <c r="R681" s="86">
        <v>0.8</v>
      </c>
      <c r="S681" s="77" t="s">
        <v>285</v>
      </c>
      <c r="T681" s="77">
        <v>98750</v>
      </c>
    </row>
    <row r="682" spans="2:20" ht="192.75" customHeight="1" x14ac:dyDescent="0.25">
      <c r="B682" s="384"/>
      <c r="C682" s="346"/>
      <c r="D682" s="391"/>
      <c r="E682" s="402"/>
      <c r="F682" s="397"/>
      <c r="G682" s="329" t="s">
        <v>1391</v>
      </c>
      <c r="H682" s="329" t="s">
        <v>1393</v>
      </c>
      <c r="I682" s="76" t="s">
        <v>1387</v>
      </c>
      <c r="J682" s="74" t="s">
        <v>490</v>
      </c>
      <c r="K682" s="74" t="s">
        <v>1384</v>
      </c>
      <c r="L682" s="78" t="s">
        <v>1401</v>
      </c>
      <c r="M682" s="74" t="s">
        <v>13</v>
      </c>
      <c r="N682" s="255">
        <v>42934</v>
      </c>
      <c r="O682" s="255">
        <v>42736</v>
      </c>
      <c r="P682" s="287">
        <v>43830</v>
      </c>
      <c r="Q682" s="299">
        <v>126562.5</v>
      </c>
      <c r="R682" s="86">
        <v>0.8</v>
      </c>
      <c r="S682" s="77" t="s">
        <v>285</v>
      </c>
      <c r="T682" s="77">
        <v>101250</v>
      </c>
    </row>
    <row r="683" spans="2:20" ht="192.75" customHeight="1" x14ac:dyDescent="0.25">
      <c r="B683" s="384"/>
      <c r="C683" s="346"/>
      <c r="D683" s="391"/>
      <c r="E683" s="402"/>
      <c r="F683" s="397"/>
      <c r="G683" s="329" t="s">
        <v>2669</v>
      </c>
      <c r="H683" s="329" t="s">
        <v>1394</v>
      </c>
      <c r="I683" s="76" t="s">
        <v>1388</v>
      </c>
      <c r="J683" s="74" t="s">
        <v>490</v>
      </c>
      <c r="K683" s="74" t="s">
        <v>1384</v>
      </c>
      <c r="L683" s="78" t="s">
        <v>1402</v>
      </c>
      <c r="M683" s="74" t="s">
        <v>21</v>
      </c>
      <c r="N683" s="255">
        <v>42933</v>
      </c>
      <c r="O683" s="255">
        <v>42248</v>
      </c>
      <c r="P683" s="287">
        <v>44926</v>
      </c>
      <c r="Q683" s="299">
        <v>126562.5</v>
      </c>
      <c r="R683" s="86">
        <v>0.8</v>
      </c>
      <c r="S683" s="77" t="s">
        <v>285</v>
      </c>
      <c r="T683" s="77">
        <v>101250</v>
      </c>
    </row>
    <row r="684" spans="2:20" ht="192.75" customHeight="1" x14ac:dyDescent="0.25">
      <c r="B684" s="384"/>
      <c r="C684" s="346"/>
      <c r="D684" s="391"/>
      <c r="E684" s="402"/>
      <c r="F684" s="397"/>
      <c r="G684" s="329" t="s">
        <v>2669</v>
      </c>
      <c r="H684" s="329" t="s">
        <v>1395</v>
      </c>
      <c r="I684" s="76" t="s">
        <v>1389</v>
      </c>
      <c r="J684" s="74" t="s">
        <v>490</v>
      </c>
      <c r="K684" s="74" t="s">
        <v>1384</v>
      </c>
      <c r="L684" s="78" t="s">
        <v>1403</v>
      </c>
      <c r="M684" s="74" t="s">
        <v>7</v>
      </c>
      <c r="N684" s="255">
        <v>42933</v>
      </c>
      <c r="O684" s="255">
        <v>42248</v>
      </c>
      <c r="P684" s="287">
        <v>44926</v>
      </c>
      <c r="Q684" s="299">
        <v>117187.5</v>
      </c>
      <c r="R684" s="86">
        <v>0.8</v>
      </c>
      <c r="S684" s="77" t="s">
        <v>285</v>
      </c>
      <c r="T684" s="77">
        <v>93750</v>
      </c>
    </row>
    <row r="685" spans="2:20" ht="192.75" customHeight="1" x14ac:dyDescent="0.25">
      <c r="B685" s="384"/>
      <c r="C685" s="346"/>
      <c r="D685" s="391"/>
      <c r="E685" s="402"/>
      <c r="F685" s="217" t="s">
        <v>1942</v>
      </c>
      <c r="G685" s="329" t="s">
        <v>2564</v>
      </c>
      <c r="H685" s="329" t="s">
        <v>2223</v>
      </c>
      <c r="I685" s="217" t="s">
        <v>2224</v>
      </c>
      <c r="J685" s="221" t="s">
        <v>490</v>
      </c>
      <c r="K685" s="221" t="s">
        <v>1384</v>
      </c>
      <c r="L685" s="78" t="s">
        <v>2225</v>
      </c>
      <c r="M685" s="221" t="s">
        <v>384</v>
      </c>
      <c r="N685" s="255">
        <v>43325</v>
      </c>
      <c r="O685" s="255">
        <v>42983</v>
      </c>
      <c r="P685" s="287">
        <v>43008</v>
      </c>
      <c r="Q685" s="299">
        <v>84389.78</v>
      </c>
      <c r="R685" s="86">
        <v>0.5</v>
      </c>
      <c r="S685" s="77" t="s">
        <v>285</v>
      </c>
      <c r="T685" s="77">
        <v>42194.89</v>
      </c>
    </row>
    <row r="686" spans="2:20" ht="192.75" customHeight="1" x14ac:dyDescent="0.25">
      <c r="B686" s="384"/>
      <c r="C686" s="346"/>
      <c r="D686" s="391"/>
      <c r="E686" s="402"/>
      <c r="F686" s="150" t="s">
        <v>1942</v>
      </c>
      <c r="G686" s="329" t="s">
        <v>2688</v>
      </c>
      <c r="H686" s="329" t="s">
        <v>1958</v>
      </c>
      <c r="I686" s="150" t="s">
        <v>1959</v>
      </c>
      <c r="J686" s="149" t="s">
        <v>490</v>
      </c>
      <c r="K686" s="149" t="s">
        <v>1384</v>
      </c>
      <c r="L686" s="78" t="s">
        <v>1946</v>
      </c>
      <c r="M686" s="149" t="s">
        <v>384</v>
      </c>
      <c r="N686" s="255">
        <v>43159</v>
      </c>
      <c r="O686" s="255">
        <v>42992</v>
      </c>
      <c r="P686" s="287">
        <v>43465</v>
      </c>
      <c r="Q686" s="299">
        <v>76486.87</v>
      </c>
      <c r="R686" s="86">
        <v>0.6</v>
      </c>
      <c r="S686" s="77" t="s">
        <v>285</v>
      </c>
      <c r="T686" s="77">
        <v>45892.12</v>
      </c>
    </row>
    <row r="687" spans="2:20" ht="192.75" customHeight="1" x14ac:dyDescent="0.25">
      <c r="B687" s="384"/>
      <c r="C687" s="346"/>
      <c r="D687" s="391"/>
      <c r="E687" s="402"/>
      <c r="F687" s="150" t="s">
        <v>1950</v>
      </c>
      <c r="G687" s="329" t="s">
        <v>2546</v>
      </c>
      <c r="H687" s="329" t="s">
        <v>1960</v>
      </c>
      <c r="I687" s="150" t="s">
        <v>1961</v>
      </c>
      <c r="J687" s="149" t="s">
        <v>490</v>
      </c>
      <c r="K687" s="149" t="s">
        <v>1384</v>
      </c>
      <c r="L687" s="78" t="s">
        <v>1953</v>
      </c>
      <c r="M687" s="149" t="s">
        <v>384</v>
      </c>
      <c r="N687" s="255">
        <v>43159</v>
      </c>
      <c r="O687" s="255">
        <v>42991</v>
      </c>
      <c r="P687" s="287">
        <v>43465</v>
      </c>
      <c r="Q687" s="299">
        <v>53351.74</v>
      </c>
      <c r="R687" s="86">
        <v>0.3</v>
      </c>
      <c r="S687" s="77" t="s">
        <v>285</v>
      </c>
      <c r="T687" s="77">
        <v>16005.52</v>
      </c>
    </row>
    <row r="688" spans="2:20" ht="192.75" customHeight="1" x14ac:dyDescent="0.25">
      <c r="B688" s="384"/>
      <c r="C688" s="346"/>
      <c r="D688" s="391"/>
      <c r="E688" s="402"/>
      <c r="F688" s="274" t="s">
        <v>1614</v>
      </c>
      <c r="G688" s="329" t="s">
        <v>2547</v>
      </c>
      <c r="H688" s="329" t="s">
        <v>2377</v>
      </c>
      <c r="I688" s="274" t="s">
        <v>2378</v>
      </c>
      <c r="J688" s="277" t="s">
        <v>490</v>
      </c>
      <c r="K688" s="277" t="s">
        <v>1384</v>
      </c>
      <c r="L688" s="78" t="s">
        <v>2379</v>
      </c>
      <c r="M688" s="277" t="s">
        <v>384</v>
      </c>
      <c r="N688" s="255">
        <v>43384</v>
      </c>
      <c r="O688" s="255">
        <v>43010</v>
      </c>
      <c r="P688" s="287">
        <v>43465</v>
      </c>
      <c r="Q688" s="299">
        <v>66511.14</v>
      </c>
      <c r="R688" s="86">
        <v>30</v>
      </c>
      <c r="S688" s="77" t="s">
        <v>285</v>
      </c>
      <c r="T688" s="77">
        <v>19953.34</v>
      </c>
    </row>
    <row r="689" spans="2:20" ht="192.75" customHeight="1" x14ac:dyDescent="0.25">
      <c r="B689" s="384"/>
      <c r="C689" s="346"/>
      <c r="D689" s="391"/>
      <c r="E689" s="402"/>
      <c r="F689" s="150" t="s">
        <v>1545</v>
      </c>
      <c r="G689" s="329" t="s">
        <v>2548</v>
      </c>
      <c r="H689" s="329" t="s">
        <v>1962</v>
      </c>
      <c r="I689" s="150" t="s">
        <v>1963</v>
      </c>
      <c r="J689" s="149" t="s">
        <v>490</v>
      </c>
      <c r="K689" s="149" t="s">
        <v>1384</v>
      </c>
      <c r="L689" s="78" t="s">
        <v>1955</v>
      </c>
      <c r="M689" s="149" t="s">
        <v>384</v>
      </c>
      <c r="N689" s="255">
        <v>43187</v>
      </c>
      <c r="O689" s="255">
        <v>43146</v>
      </c>
      <c r="P689" s="287">
        <v>43631</v>
      </c>
      <c r="Q689" s="299">
        <v>80582.53</v>
      </c>
      <c r="R689" s="86">
        <v>0.6</v>
      </c>
      <c r="S689" s="77" t="s">
        <v>285</v>
      </c>
      <c r="T689" s="77">
        <v>48349.52</v>
      </c>
    </row>
    <row r="690" spans="2:20" ht="192.75" customHeight="1" x14ac:dyDescent="0.25">
      <c r="B690" s="384"/>
      <c r="C690" s="346"/>
      <c r="D690" s="391"/>
      <c r="E690" s="402"/>
      <c r="F690" s="76" t="s">
        <v>1821</v>
      </c>
      <c r="G690" s="329" t="s">
        <v>2681</v>
      </c>
      <c r="H690" s="329" t="s">
        <v>1831</v>
      </c>
      <c r="I690" s="76" t="s">
        <v>1832</v>
      </c>
      <c r="J690" s="74" t="s">
        <v>490</v>
      </c>
      <c r="K690" s="74" t="s">
        <v>1384</v>
      </c>
      <c r="L690" s="78" t="s">
        <v>1827</v>
      </c>
      <c r="M690" s="74" t="s">
        <v>384</v>
      </c>
      <c r="N690" s="255">
        <v>43133</v>
      </c>
      <c r="O690" s="255">
        <v>43039</v>
      </c>
      <c r="P690" s="287">
        <v>43555</v>
      </c>
      <c r="Q690" s="299">
        <v>62202.34</v>
      </c>
      <c r="R690" s="86">
        <v>0.4</v>
      </c>
      <c r="S690" s="77" t="s">
        <v>285</v>
      </c>
      <c r="T690" s="77">
        <v>24880.94</v>
      </c>
    </row>
    <row r="691" spans="2:20" ht="192.75" customHeight="1" x14ac:dyDescent="0.25">
      <c r="B691" s="384"/>
      <c r="C691" s="346"/>
      <c r="D691" s="391"/>
      <c r="E691" s="402"/>
      <c r="F691" s="76" t="s">
        <v>1614</v>
      </c>
      <c r="G691" s="329" t="s">
        <v>2549</v>
      </c>
      <c r="H691" s="329" t="s">
        <v>1833</v>
      </c>
      <c r="I691" s="76" t="s">
        <v>1834</v>
      </c>
      <c r="J691" s="74" t="s">
        <v>490</v>
      </c>
      <c r="K691" s="74" t="s">
        <v>1384</v>
      </c>
      <c r="L691" s="78" t="s">
        <v>1828</v>
      </c>
      <c r="M691" s="74" t="s">
        <v>384</v>
      </c>
      <c r="N691" s="255">
        <v>43133</v>
      </c>
      <c r="O691" s="255">
        <v>43101</v>
      </c>
      <c r="P691" s="287">
        <v>43646</v>
      </c>
      <c r="Q691" s="299">
        <v>97568.81</v>
      </c>
      <c r="R691" s="86">
        <v>0.6</v>
      </c>
      <c r="S691" s="77" t="s">
        <v>285</v>
      </c>
      <c r="T691" s="77">
        <v>58541.29</v>
      </c>
    </row>
    <row r="692" spans="2:20" ht="192.75" customHeight="1" x14ac:dyDescent="0.25">
      <c r="B692" s="384"/>
      <c r="C692" s="346"/>
      <c r="D692" s="391"/>
      <c r="E692" s="402"/>
      <c r="F692" s="76" t="s">
        <v>1614</v>
      </c>
      <c r="G692" s="329" t="s">
        <v>2550</v>
      </c>
      <c r="H692" s="329" t="s">
        <v>1835</v>
      </c>
      <c r="I692" s="76" t="s">
        <v>1836</v>
      </c>
      <c r="J692" s="74" t="s">
        <v>490</v>
      </c>
      <c r="K692" s="74" t="s">
        <v>1384</v>
      </c>
      <c r="L692" s="78" t="s">
        <v>1829</v>
      </c>
      <c r="M692" s="74" t="s">
        <v>384</v>
      </c>
      <c r="N692" s="255">
        <v>43133</v>
      </c>
      <c r="O692" s="255">
        <v>42993</v>
      </c>
      <c r="P692" s="287">
        <v>43465</v>
      </c>
      <c r="Q692" s="299">
        <v>98911.5</v>
      </c>
      <c r="R692" s="86">
        <v>0.6</v>
      </c>
      <c r="S692" s="77" t="s">
        <v>285</v>
      </c>
      <c r="T692" s="77">
        <v>59346.9</v>
      </c>
    </row>
    <row r="693" spans="2:20" ht="192.75" customHeight="1" x14ac:dyDescent="0.25">
      <c r="B693" s="384"/>
      <c r="C693" s="346"/>
      <c r="D693" s="391"/>
      <c r="E693" s="402"/>
      <c r="F693" s="76" t="s">
        <v>1614</v>
      </c>
      <c r="G693" s="329" t="s">
        <v>2565</v>
      </c>
      <c r="H693" s="329" t="s">
        <v>1837</v>
      </c>
      <c r="I693" s="76" t="s">
        <v>1838</v>
      </c>
      <c r="J693" s="74" t="s">
        <v>490</v>
      </c>
      <c r="K693" s="74" t="s">
        <v>1384</v>
      </c>
      <c r="L693" s="78" t="s">
        <v>1845</v>
      </c>
      <c r="M693" s="74" t="s">
        <v>384</v>
      </c>
      <c r="N693" s="255">
        <v>43133</v>
      </c>
      <c r="O693" s="255">
        <v>43105</v>
      </c>
      <c r="P693" s="287">
        <v>43465</v>
      </c>
      <c r="Q693" s="299">
        <v>65645.22</v>
      </c>
      <c r="R693" s="86">
        <v>0.6</v>
      </c>
      <c r="S693" s="77" t="s">
        <v>285</v>
      </c>
      <c r="T693" s="77">
        <v>39387.129999999997</v>
      </c>
    </row>
    <row r="694" spans="2:20" ht="192.75" customHeight="1" x14ac:dyDescent="0.25">
      <c r="B694" s="384"/>
      <c r="C694" s="346"/>
      <c r="D694" s="391"/>
      <c r="E694" s="402"/>
      <c r="F694" s="76" t="s">
        <v>1545</v>
      </c>
      <c r="G694" s="329" t="s">
        <v>2682</v>
      </c>
      <c r="H694" s="329" t="s">
        <v>1839</v>
      </c>
      <c r="I694" s="76" t="s">
        <v>1840</v>
      </c>
      <c r="J694" s="74" t="s">
        <v>490</v>
      </c>
      <c r="K694" s="74" t="s">
        <v>1384</v>
      </c>
      <c r="L694" s="78" t="s">
        <v>1830</v>
      </c>
      <c r="M694" s="74" t="s">
        <v>384</v>
      </c>
      <c r="N694" s="255">
        <v>43133</v>
      </c>
      <c r="O694" s="255">
        <v>43160</v>
      </c>
      <c r="P694" s="287">
        <v>43708</v>
      </c>
      <c r="Q694" s="299">
        <v>99932.62</v>
      </c>
      <c r="R694" s="86">
        <v>0.6</v>
      </c>
      <c r="S694" s="77" t="s">
        <v>285</v>
      </c>
      <c r="T694" s="77">
        <v>59959.58</v>
      </c>
    </row>
    <row r="695" spans="2:20" ht="192.75" customHeight="1" x14ac:dyDescent="0.25">
      <c r="B695" s="384"/>
      <c r="C695" s="346"/>
      <c r="D695" s="391"/>
      <c r="E695" s="402"/>
      <c r="F695" s="150" t="s">
        <v>1942</v>
      </c>
      <c r="G695" s="329" t="s">
        <v>2552</v>
      </c>
      <c r="H695" s="329" t="s">
        <v>1956</v>
      </c>
      <c r="I695" s="150" t="s">
        <v>1957</v>
      </c>
      <c r="J695" s="149" t="s">
        <v>490</v>
      </c>
      <c r="K695" s="149" t="s">
        <v>1384</v>
      </c>
      <c r="L695" s="78" t="s">
        <v>1948</v>
      </c>
      <c r="M695" s="149" t="s">
        <v>384</v>
      </c>
      <c r="N695" s="255">
        <v>43159</v>
      </c>
      <c r="O695" s="255">
        <v>43101</v>
      </c>
      <c r="P695" s="287">
        <v>43646</v>
      </c>
      <c r="Q695" s="299">
        <v>64968.67</v>
      </c>
      <c r="R695" s="86">
        <v>0.6</v>
      </c>
      <c r="S695" s="77" t="s">
        <v>285</v>
      </c>
      <c r="T695" s="77">
        <v>38981.199999999997</v>
      </c>
    </row>
    <row r="696" spans="2:20" ht="192.75" customHeight="1" x14ac:dyDescent="0.25">
      <c r="B696" s="384"/>
      <c r="C696" s="346"/>
      <c r="D696" s="391"/>
      <c r="E696" s="402"/>
      <c r="F696" s="217" t="s">
        <v>1942</v>
      </c>
      <c r="G696" s="329" t="s">
        <v>2551</v>
      </c>
      <c r="H696" s="329" t="s">
        <v>2226</v>
      </c>
      <c r="I696" s="217" t="s">
        <v>2227</v>
      </c>
      <c r="J696" s="221" t="s">
        <v>490</v>
      </c>
      <c r="K696" s="221" t="s">
        <v>1384</v>
      </c>
      <c r="L696" s="78" t="s">
        <v>2208</v>
      </c>
      <c r="M696" s="221" t="s">
        <v>384</v>
      </c>
      <c r="N696" s="255">
        <v>43325</v>
      </c>
      <c r="O696" s="255">
        <v>43132</v>
      </c>
      <c r="P696" s="287">
        <v>43496</v>
      </c>
      <c r="Q696" s="299">
        <v>77910.19</v>
      </c>
      <c r="R696" s="86">
        <v>0.6</v>
      </c>
      <c r="S696" s="77" t="s">
        <v>285</v>
      </c>
      <c r="T696" s="77">
        <v>46746.11</v>
      </c>
    </row>
    <row r="697" spans="2:20" ht="192.75" customHeight="1" x14ac:dyDescent="0.25">
      <c r="B697" s="384"/>
      <c r="C697" s="346"/>
      <c r="D697" s="391"/>
      <c r="E697" s="402"/>
      <c r="F697" s="76" t="s">
        <v>1545</v>
      </c>
      <c r="G697" s="329" t="s">
        <v>2566</v>
      </c>
      <c r="H697" s="329" t="s">
        <v>1841</v>
      </c>
      <c r="I697" s="76" t="s">
        <v>1842</v>
      </c>
      <c r="J697" s="74" t="s">
        <v>490</v>
      </c>
      <c r="K697" s="74" t="s">
        <v>1384</v>
      </c>
      <c r="L697" s="78" t="s">
        <v>1846</v>
      </c>
      <c r="M697" s="74" t="s">
        <v>384</v>
      </c>
      <c r="N697" s="255">
        <v>43133</v>
      </c>
      <c r="O697" s="255">
        <v>43010</v>
      </c>
      <c r="P697" s="287">
        <v>43739</v>
      </c>
      <c r="Q697" s="299">
        <v>88233.34</v>
      </c>
      <c r="R697" s="86">
        <v>0.5</v>
      </c>
      <c r="S697" s="77" t="s">
        <v>285</v>
      </c>
      <c r="T697" s="77">
        <v>44116.67</v>
      </c>
    </row>
    <row r="698" spans="2:20" ht="192.75" customHeight="1" x14ac:dyDescent="0.25">
      <c r="B698" s="384"/>
      <c r="C698" s="346"/>
      <c r="D698" s="391"/>
      <c r="E698" s="402"/>
      <c r="F698" s="118" t="s">
        <v>1614</v>
      </c>
      <c r="G698" s="329" t="s">
        <v>2567</v>
      </c>
      <c r="H698" s="329" t="s">
        <v>1843</v>
      </c>
      <c r="I698" s="118" t="s">
        <v>1844</v>
      </c>
      <c r="J698" s="96" t="s">
        <v>490</v>
      </c>
      <c r="K698" s="96" t="s">
        <v>1384</v>
      </c>
      <c r="L698" s="78" t="s">
        <v>1847</v>
      </c>
      <c r="M698" s="96" t="s">
        <v>384</v>
      </c>
      <c r="N698" s="255">
        <v>43133</v>
      </c>
      <c r="O698" s="255">
        <v>43101</v>
      </c>
      <c r="P698" s="287">
        <v>43646</v>
      </c>
      <c r="Q698" s="303">
        <v>99977.9</v>
      </c>
      <c r="R698" s="124">
        <v>0.5</v>
      </c>
      <c r="S698" s="119" t="s">
        <v>285</v>
      </c>
      <c r="T698" s="119">
        <v>49988.95</v>
      </c>
    </row>
    <row r="699" spans="2:20" ht="192.75" customHeight="1" x14ac:dyDescent="0.25">
      <c r="B699" s="384"/>
      <c r="C699" s="346"/>
      <c r="D699" s="398"/>
      <c r="E699" s="402"/>
      <c r="F699" s="218" t="s">
        <v>1942</v>
      </c>
      <c r="G699" s="329" t="s">
        <v>2684</v>
      </c>
      <c r="H699" s="329" t="s">
        <v>2228</v>
      </c>
      <c r="I699" s="218" t="s">
        <v>2229</v>
      </c>
      <c r="J699" s="222" t="s">
        <v>490</v>
      </c>
      <c r="K699" s="222" t="s">
        <v>1384</v>
      </c>
      <c r="L699" s="78" t="s">
        <v>2210</v>
      </c>
      <c r="M699" s="222" t="s">
        <v>384</v>
      </c>
      <c r="N699" s="255">
        <v>43272</v>
      </c>
      <c r="O699" s="255">
        <v>43117</v>
      </c>
      <c r="P699" s="287">
        <v>43236</v>
      </c>
      <c r="Q699" s="303">
        <v>29834.41</v>
      </c>
      <c r="R699" s="124">
        <v>0.5</v>
      </c>
      <c r="S699" s="119" t="s">
        <v>285</v>
      </c>
      <c r="T699" s="119">
        <v>14917.2</v>
      </c>
    </row>
    <row r="700" spans="2:20" ht="192.75" customHeight="1" x14ac:dyDescent="0.25">
      <c r="B700" s="384"/>
      <c r="C700" s="346"/>
      <c r="D700" s="398"/>
      <c r="E700" s="402"/>
      <c r="F700" s="275" t="s">
        <v>1545</v>
      </c>
      <c r="G700" s="329" t="s">
        <v>2553</v>
      </c>
      <c r="H700" s="329" t="s">
        <v>2380</v>
      </c>
      <c r="I700" s="275" t="s">
        <v>2381</v>
      </c>
      <c r="J700" s="278" t="s">
        <v>490</v>
      </c>
      <c r="K700" s="278" t="s">
        <v>1384</v>
      </c>
      <c r="L700" s="78" t="s">
        <v>2376</v>
      </c>
      <c r="M700" s="278" t="s">
        <v>384</v>
      </c>
      <c r="N700" s="255">
        <v>43395</v>
      </c>
      <c r="O700" s="255">
        <v>43041</v>
      </c>
      <c r="P700" s="287">
        <v>43556</v>
      </c>
      <c r="Q700" s="303">
        <v>88271.87</v>
      </c>
      <c r="R700" s="124">
        <v>40</v>
      </c>
      <c r="S700" s="119" t="s">
        <v>285</v>
      </c>
      <c r="T700" s="119">
        <v>35308.75</v>
      </c>
    </row>
    <row r="701" spans="2:20" ht="192.75" customHeight="1" x14ac:dyDescent="0.25">
      <c r="B701" s="384"/>
      <c r="C701" s="346"/>
      <c r="D701" s="398"/>
      <c r="E701" s="402"/>
      <c r="F701" s="218" t="s">
        <v>1942</v>
      </c>
      <c r="G701" s="329" t="s">
        <v>2563</v>
      </c>
      <c r="H701" s="329" t="s">
        <v>2230</v>
      </c>
      <c r="I701" s="218" t="s">
        <v>2231</v>
      </c>
      <c r="J701" s="222" t="s">
        <v>490</v>
      </c>
      <c r="K701" s="222" t="s">
        <v>1384</v>
      </c>
      <c r="L701" s="78" t="s">
        <v>2222</v>
      </c>
      <c r="M701" s="222" t="s">
        <v>384</v>
      </c>
      <c r="N701" s="255">
        <v>43272</v>
      </c>
      <c r="O701" s="255">
        <v>43132</v>
      </c>
      <c r="P701" s="287">
        <v>43496</v>
      </c>
      <c r="Q701" s="303">
        <v>69179.12</v>
      </c>
      <c r="R701" s="124">
        <v>0.6</v>
      </c>
      <c r="S701" s="119" t="s">
        <v>285</v>
      </c>
      <c r="T701" s="119">
        <v>41507.47</v>
      </c>
    </row>
    <row r="702" spans="2:20" ht="192.75" customHeight="1" x14ac:dyDescent="0.25">
      <c r="B702" s="384"/>
      <c r="C702" s="346"/>
      <c r="D702" s="398"/>
      <c r="E702" s="402"/>
      <c r="F702" s="200" t="s">
        <v>1614</v>
      </c>
      <c r="G702" s="329" t="s">
        <v>2554</v>
      </c>
      <c r="H702" s="329" t="s">
        <v>2097</v>
      </c>
      <c r="I702" s="200" t="s">
        <v>2098</v>
      </c>
      <c r="J702" s="201" t="s">
        <v>2082</v>
      </c>
      <c r="K702" s="201" t="s">
        <v>2099</v>
      </c>
      <c r="L702" s="78" t="s">
        <v>2083</v>
      </c>
      <c r="M702" s="201" t="s">
        <v>384</v>
      </c>
      <c r="N702" s="255">
        <v>43258</v>
      </c>
      <c r="O702" s="255">
        <v>43070</v>
      </c>
      <c r="P702" s="287">
        <v>43465</v>
      </c>
      <c r="Q702" s="299">
        <v>92372.160000000003</v>
      </c>
      <c r="R702" s="86">
        <v>0.5</v>
      </c>
      <c r="S702" s="77" t="s">
        <v>285</v>
      </c>
      <c r="T702" s="77">
        <v>46186.080000000002</v>
      </c>
    </row>
    <row r="703" spans="2:20" ht="192.75" customHeight="1" x14ac:dyDescent="0.25">
      <c r="B703" s="384"/>
      <c r="C703" s="346"/>
      <c r="D703" s="398"/>
      <c r="E703" s="402"/>
      <c r="F703" s="217" t="s">
        <v>1942</v>
      </c>
      <c r="G703" s="329" t="s">
        <v>2555</v>
      </c>
      <c r="H703" s="329" t="s">
        <v>2232</v>
      </c>
      <c r="I703" s="217" t="s">
        <v>2233</v>
      </c>
      <c r="J703" s="221" t="s">
        <v>2082</v>
      </c>
      <c r="K703" s="221" t="s">
        <v>2099</v>
      </c>
      <c r="L703" s="78" t="s">
        <v>2213</v>
      </c>
      <c r="M703" s="221" t="s">
        <v>384</v>
      </c>
      <c r="N703" s="255">
        <v>43272</v>
      </c>
      <c r="O703" s="255">
        <v>43221</v>
      </c>
      <c r="P703" s="287">
        <v>43799</v>
      </c>
      <c r="Q703" s="299">
        <v>90387.95</v>
      </c>
      <c r="R703" s="86">
        <v>0.6</v>
      </c>
      <c r="S703" s="77" t="s">
        <v>285</v>
      </c>
      <c r="T703" s="77">
        <v>54232.77</v>
      </c>
    </row>
    <row r="704" spans="2:20" ht="192.75" customHeight="1" x14ac:dyDescent="0.25">
      <c r="B704" s="384"/>
      <c r="C704" s="346"/>
      <c r="D704" s="398"/>
      <c r="E704" s="402"/>
      <c r="F704" s="217" t="s">
        <v>1943</v>
      </c>
      <c r="G704" s="329" t="s">
        <v>2581</v>
      </c>
      <c r="H704" s="329" t="s">
        <v>2234</v>
      </c>
      <c r="I704" s="217" t="s">
        <v>2235</v>
      </c>
      <c r="J704" s="221" t="s">
        <v>2082</v>
      </c>
      <c r="K704" s="221" t="s">
        <v>2099</v>
      </c>
      <c r="L704" s="78" t="s">
        <v>2214</v>
      </c>
      <c r="M704" s="221" t="s">
        <v>384</v>
      </c>
      <c r="N704" s="255">
        <v>43272</v>
      </c>
      <c r="O704" s="255">
        <v>43191</v>
      </c>
      <c r="P704" s="287">
        <v>43738</v>
      </c>
      <c r="Q704" s="299">
        <v>98668.22</v>
      </c>
      <c r="R704" s="86">
        <v>0.6</v>
      </c>
      <c r="S704" s="77" t="s">
        <v>285</v>
      </c>
      <c r="T704" s="77">
        <v>59200.93</v>
      </c>
    </row>
    <row r="705" spans="2:20" ht="192.75" customHeight="1" x14ac:dyDescent="0.25">
      <c r="B705" s="384"/>
      <c r="C705" s="346"/>
      <c r="D705" s="398"/>
      <c r="E705" s="402"/>
      <c r="F705" s="200" t="s">
        <v>1614</v>
      </c>
      <c r="G705" s="329" t="s">
        <v>2556</v>
      </c>
      <c r="H705" s="329" t="s">
        <v>2100</v>
      </c>
      <c r="I705" s="200" t="s">
        <v>2101</v>
      </c>
      <c r="J705" s="201" t="s">
        <v>2082</v>
      </c>
      <c r="K705" s="201" t="s">
        <v>2099</v>
      </c>
      <c r="L705" s="78" t="s">
        <v>2085</v>
      </c>
      <c r="M705" s="201" t="s">
        <v>384</v>
      </c>
      <c r="N705" s="255">
        <v>43259</v>
      </c>
      <c r="O705" s="255">
        <v>43101</v>
      </c>
      <c r="P705" s="287">
        <v>43646</v>
      </c>
      <c r="Q705" s="299">
        <v>91554.51</v>
      </c>
      <c r="R705" s="86">
        <v>0.5</v>
      </c>
      <c r="S705" s="77" t="s">
        <v>285</v>
      </c>
      <c r="T705" s="77">
        <v>45777.26</v>
      </c>
    </row>
    <row r="706" spans="2:20" ht="192.75" customHeight="1" x14ac:dyDescent="0.25">
      <c r="B706" s="384"/>
      <c r="C706" s="346"/>
      <c r="D706" s="398"/>
      <c r="E706" s="402"/>
      <c r="F706" s="217" t="s">
        <v>1942</v>
      </c>
      <c r="G706" s="329" t="s">
        <v>2568</v>
      </c>
      <c r="H706" s="329" t="s">
        <v>2236</v>
      </c>
      <c r="I706" s="217" t="s">
        <v>2237</v>
      </c>
      <c r="J706" s="221" t="s">
        <v>2082</v>
      </c>
      <c r="K706" s="221" t="s">
        <v>2099</v>
      </c>
      <c r="L706" s="78" t="s">
        <v>2238</v>
      </c>
      <c r="M706" s="221" t="s">
        <v>384</v>
      </c>
      <c r="N706" s="255">
        <v>43272</v>
      </c>
      <c r="O706" s="255">
        <v>43087</v>
      </c>
      <c r="P706" s="287">
        <v>43465</v>
      </c>
      <c r="Q706" s="299">
        <v>94236.5</v>
      </c>
      <c r="R706" s="86">
        <v>0.6</v>
      </c>
      <c r="S706" s="77" t="s">
        <v>285</v>
      </c>
      <c r="T706" s="77">
        <v>56541.9</v>
      </c>
    </row>
    <row r="707" spans="2:20" ht="106.5" customHeight="1" x14ac:dyDescent="0.25">
      <c r="B707" s="384"/>
      <c r="C707" s="346"/>
      <c r="D707" s="398"/>
      <c r="E707" s="402"/>
      <c r="F707" s="200" t="s">
        <v>1545</v>
      </c>
      <c r="G707" s="329" t="s">
        <v>2557</v>
      </c>
      <c r="H707" s="329" t="s">
        <v>2102</v>
      </c>
      <c r="I707" s="200" t="s">
        <v>2103</v>
      </c>
      <c r="J707" s="201" t="s">
        <v>2082</v>
      </c>
      <c r="K707" s="201" t="s">
        <v>2099</v>
      </c>
      <c r="L707" s="78" t="s">
        <v>2087</v>
      </c>
      <c r="M707" s="201" t="s">
        <v>384</v>
      </c>
      <c r="N707" s="255">
        <v>43248</v>
      </c>
      <c r="O707" s="255">
        <v>43083</v>
      </c>
      <c r="P707" s="287">
        <v>43629</v>
      </c>
      <c r="Q707" s="299">
        <v>87144.52</v>
      </c>
      <c r="R707" s="86">
        <v>0.6</v>
      </c>
      <c r="S707" s="77" t="s">
        <v>285</v>
      </c>
      <c r="T707" s="77">
        <v>52286.71</v>
      </c>
    </row>
    <row r="708" spans="2:20" ht="212.25" customHeight="1" x14ac:dyDescent="0.25">
      <c r="B708" s="384"/>
      <c r="C708" s="346"/>
      <c r="D708" s="398"/>
      <c r="E708" s="402"/>
      <c r="F708" s="334" t="s">
        <v>1943</v>
      </c>
      <c r="G708" s="329" t="s">
        <v>2685</v>
      </c>
      <c r="H708" s="329" t="s">
        <v>2400</v>
      </c>
      <c r="I708" s="334" t="s">
        <v>2401</v>
      </c>
      <c r="J708" s="335" t="s">
        <v>2082</v>
      </c>
      <c r="K708" s="335" t="s">
        <v>2099</v>
      </c>
      <c r="L708" s="78" t="s">
        <v>2402</v>
      </c>
      <c r="M708" s="335" t="s">
        <v>384</v>
      </c>
      <c r="N708" s="81">
        <v>43424</v>
      </c>
      <c r="O708" s="81">
        <v>43221</v>
      </c>
      <c r="P708" s="339">
        <v>43585</v>
      </c>
      <c r="Q708" s="299">
        <v>39159.879999999997</v>
      </c>
      <c r="R708" s="86">
        <v>0.5</v>
      </c>
      <c r="S708" s="77" t="s">
        <v>285</v>
      </c>
      <c r="T708" s="77">
        <v>19579.939999999999</v>
      </c>
    </row>
    <row r="709" spans="2:20" ht="212.25" customHeight="1" x14ac:dyDescent="0.25">
      <c r="B709" s="384"/>
      <c r="C709" s="346"/>
      <c r="D709" s="398"/>
      <c r="E709" s="402"/>
      <c r="F709" s="200" t="s">
        <v>1614</v>
      </c>
      <c r="G709" s="329" t="s">
        <v>2558</v>
      </c>
      <c r="H709" s="329" t="s">
        <v>2104</v>
      </c>
      <c r="I709" s="200" t="s">
        <v>2105</v>
      </c>
      <c r="J709" s="201" t="s">
        <v>2082</v>
      </c>
      <c r="K709" s="201" t="s">
        <v>2099</v>
      </c>
      <c r="L709" s="78" t="s">
        <v>2089</v>
      </c>
      <c r="M709" s="201" t="s">
        <v>384</v>
      </c>
      <c r="N709" s="255">
        <v>43258</v>
      </c>
      <c r="O709" s="255">
        <v>43101</v>
      </c>
      <c r="P709" s="287">
        <v>43646</v>
      </c>
      <c r="Q709" s="299">
        <v>83523.33</v>
      </c>
      <c r="R709" s="86">
        <v>0.5</v>
      </c>
      <c r="S709" s="77" t="s">
        <v>285</v>
      </c>
      <c r="T709" s="77">
        <v>41761.660000000003</v>
      </c>
    </row>
    <row r="710" spans="2:20" ht="212.25" customHeight="1" x14ac:dyDescent="0.25">
      <c r="B710" s="384"/>
      <c r="C710" s="346"/>
      <c r="D710" s="398"/>
      <c r="E710" s="402"/>
      <c r="F710" s="200" t="s">
        <v>2080</v>
      </c>
      <c r="G710" s="329" t="s">
        <v>2559</v>
      </c>
      <c r="H710" s="329" t="s">
        <v>2106</v>
      </c>
      <c r="I710" s="200" t="s">
        <v>2107</v>
      </c>
      <c r="J710" s="201" t="s">
        <v>2082</v>
      </c>
      <c r="K710" s="201" t="s">
        <v>2099</v>
      </c>
      <c r="L710" s="78" t="s">
        <v>2092</v>
      </c>
      <c r="M710" s="201" t="s">
        <v>384</v>
      </c>
      <c r="N710" s="255">
        <v>43248</v>
      </c>
      <c r="O710" s="255">
        <v>43108</v>
      </c>
      <c r="P710" s="287">
        <v>43282</v>
      </c>
      <c r="Q710" s="299">
        <v>14399.06</v>
      </c>
      <c r="R710" s="86">
        <v>0.5</v>
      </c>
      <c r="S710" s="77" t="s">
        <v>285</v>
      </c>
      <c r="T710" s="77">
        <v>7199.53</v>
      </c>
    </row>
    <row r="711" spans="2:20" ht="212.25" customHeight="1" x14ac:dyDescent="0.25">
      <c r="B711" s="384"/>
      <c r="C711" s="346"/>
      <c r="D711" s="398"/>
      <c r="E711" s="402"/>
      <c r="F711" s="200" t="s">
        <v>1545</v>
      </c>
      <c r="G711" s="329" t="s">
        <v>2560</v>
      </c>
      <c r="H711" s="329" t="s">
        <v>2108</v>
      </c>
      <c r="I711" s="200" t="s">
        <v>2109</v>
      </c>
      <c r="J711" s="201" t="s">
        <v>2082</v>
      </c>
      <c r="K711" s="201" t="s">
        <v>2099</v>
      </c>
      <c r="L711" s="78" t="s">
        <v>2094</v>
      </c>
      <c r="M711" s="201" t="s">
        <v>384</v>
      </c>
      <c r="N711" s="255">
        <v>43248</v>
      </c>
      <c r="O711" s="255">
        <v>43087</v>
      </c>
      <c r="P711" s="287">
        <v>43269</v>
      </c>
      <c r="Q711" s="299">
        <v>46357.79</v>
      </c>
      <c r="R711" s="86">
        <v>0.6</v>
      </c>
      <c r="S711" s="77" t="s">
        <v>285</v>
      </c>
      <c r="T711" s="77">
        <v>27814.67</v>
      </c>
    </row>
    <row r="712" spans="2:20" ht="212.25" customHeight="1" x14ac:dyDescent="0.25">
      <c r="B712" s="384"/>
      <c r="C712" s="346"/>
      <c r="D712" s="398"/>
      <c r="E712" s="402"/>
      <c r="F712" s="218" t="s">
        <v>1942</v>
      </c>
      <c r="G712" s="329" t="s">
        <v>2561</v>
      </c>
      <c r="H712" s="329" t="s">
        <v>2239</v>
      </c>
      <c r="I712" s="218" t="s">
        <v>2240</v>
      </c>
      <c r="J712" s="222" t="s">
        <v>2082</v>
      </c>
      <c r="K712" s="222" t="s">
        <v>2099</v>
      </c>
      <c r="L712" s="78" t="s">
        <v>2219</v>
      </c>
      <c r="M712" s="222" t="s">
        <v>384</v>
      </c>
      <c r="N712" s="255">
        <v>43272</v>
      </c>
      <c r="O712" s="255">
        <v>43073</v>
      </c>
      <c r="P712" s="287">
        <v>43620</v>
      </c>
      <c r="Q712" s="303">
        <v>3404.45</v>
      </c>
      <c r="R712" s="124">
        <v>0.5</v>
      </c>
      <c r="S712" s="119" t="s">
        <v>285</v>
      </c>
      <c r="T712" s="119">
        <v>1702.23</v>
      </c>
    </row>
    <row r="713" spans="2:20" ht="212.25" customHeight="1" x14ac:dyDescent="0.25">
      <c r="B713" s="384"/>
      <c r="C713" s="346"/>
      <c r="D713" s="398"/>
      <c r="E713" s="402"/>
      <c r="F713" s="218" t="s">
        <v>1942</v>
      </c>
      <c r="G713" s="329" t="s">
        <v>2562</v>
      </c>
      <c r="H713" s="329" t="s">
        <v>2241</v>
      </c>
      <c r="I713" s="218" t="s">
        <v>2242</v>
      </c>
      <c r="J713" s="222" t="s">
        <v>2082</v>
      </c>
      <c r="K713" s="222" t="s">
        <v>2099</v>
      </c>
      <c r="L713" s="78" t="s">
        <v>2220</v>
      </c>
      <c r="M713" s="222" t="s">
        <v>384</v>
      </c>
      <c r="N713" s="255">
        <v>43272</v>
      </c>
      <c r="O713" s="255">
        <v>43160</v>
      </c>
      <c r="P713" s="287">
        <v>43524</v>
      </c>
      <c r="Q713" s="303">
        <v>99320</v>
      </c>
      <c r="R713" s="124">
        <v>0.4</v>
      </c>
      <c r="S713" s="119" t="s">
        <v>285</v>
      </c>
      <c r="T713" s="119">
        <v>39728</v>
      </c>
    </row>
    <row r="714" spans="2:20" ht="212.25" customHeight="1" x14ac:dyDescent="0.25">
      <c r="B714" s="384"/>
      <c r="C714" s="346"/>
      <c r="D714" s="398"/>
      <c r="E714" s="402"/>
      <c r="F714" s="218" t="s">
        <v>1614</v>
      </c>
      <c r="G714" s="329" t="s">
        <v>2686</v>
      </c>
      <c r="H714" s="329" t="s">
        <v>2243</v>
      </c>
      <c r="I714" s="218" t="s">
        <v>2244</v>
      </c>
      <c r="J714" s="222" t="s">
        <v>2082</v>
      </c>
      <c r="K714" s="222" t="s">
        <v>2099</v>
      </c>
      <c r="L714" s="78" t="s">
        <v>2221</v>
      </c>
      <c r="M714" s="222" t="s">
        <v>384</v>
      </c>
      <c r="N714" s="255">
        <v>43285</v>
      </c>
      <c r="O714" s="255">
        <v>43221</v>
      </c>
      <c r="P714" s="287">
        <v>43677</v>
      </c>
      <c r="Q714" s="303">
        <v>79541.460000000006</v>
      </c>
      <c r="R714" s="124">
        <v>0.5</v>
      </c>
      <c r="S714" s="119" t="s">
        <v>285</v>
      </c>
      <c r="T714" s="119">
        <v>39770.730000000003</v>
      </c>
    </row>
    <row r="715" spans="2:20" ht="212.25" customHeight="1" x14ac:dyDescent="0.25">
      <c r="B715" s="384"/>
      <c r="C715" s="346"/>
      <c r="D715" s="398"/>
      <c r="E715" s="402"/>
      <c r="F715" s="218" t="s">
        <v>1545</v>
      </c>
      <c r="G715" s="329" t="s">
        <v>2687</v>
      </c>
      <c r="H715" s="329" t="s">
        <v>2110</v>
      </c>
      <c r="I715" s="218" t="s">
        <v>2111</v>
      </c>
      <c r="J715" s="222" t="s">
        <v>2082</v>
      </c>
      <c r="K715" s="222" t="s">
        <v>2099</v>
      </c>
      <c r="L715" s="78" t="s">
        <v>2096</v>
      </c>
      <c r="M715" s="222" t="s">
        <v>384</v>
      </c>
      <c r="N715" s="255">
        <v>43248</v>
      </c>
      <c r="O715" s="255">
        <v>43191</v>
      </c>
      <c r="P715" s="287">
        <v>43738</v>
      </c>
      <c r="Q715" s="303">
        <v>98480.11</v>
      </c>
      <c r="R715" s="124">
        <v>0.4</v>
      </c>
      <c r="S715" s="119" t="s">
        <v>285</v>
      </c>
      <c r="T715" s="119">
        <v>39392.04</v>
      </c>
    </row>
    <row r="716" spans="2:20" ht="45" customHeight="1" thickBot="1" x14ac:dyDescent="0.3">
      <c r="B716" s="384"/>
      <c r="C716" s="346"/>
      <c r="D716" s="398"/>
      <c r="E716" s="403"/>
      <c r="F716" s="162" t="s">
        <v>1943</v>
      </c>
      <c r="G716" s="329" t="s">
        <v>2689</v>
      </c>
      <c r="H716" s="329" t="s">
        <v>2245</v>
      </c>
      <c r="I716" s="162" t="s">
        <v>2246</v>
      </c>
      <c r="J716" s="163" t="s">
        <v>2082</v>
      </c>
      <c r="K716" s="163" t="s">
        <v>2099</v>
      </c>
      <c r="L716" s="78" t="s">
        <v>2247</v>
      </c>
      <c r="M716" s="163" t="s">
        <v>384</v>
      </c>
      <c r="N716" s="260">
        <v>43272</v>
      </c>
      <c r="O716" s="260">
        <v>43160</v>
      </c>
      <c r="P716" s="288">
        <v>43373</v>
      </c>
      <c r="Q716" s="305">
        <v>22325</v>
      </c>
      <c r="R716" s="165">
        <v>0.6</v>
      </c>
      <c r="S716" s="164" t="s">
        <v>285</v>
      </c>
      <c r="T716" s="164">
        <v>13395</v>
      </c>
    </row>
    <row r="717" spans="2:20" ht="42.75" customHeight="1" thickBot="1" x14ac:dyDescent="0.3">
      <c r="B717" s="384"/>
      <c r="C717" s="346"/>
      <c r="D717" s="398"/>
      <c r="E717" s="388" t="s">
        <v>1384</v>
      </c>
      <c r="F717" s="389"/>
      <c r="G717" s="389"/>
      <c r="H717" s="389"/>
      <c r="I717" s="389"/>
      <c r="J717" s="389"/>
      <c r="K717" s="121">
        <f>COUNTA(K673:K716)</f>
        <v>44</v>
      </c>
      <c r="L717" s="413"/>
      <c r="M717" s="414"/>
      <c r="N717" s="414"/>
      <c r="O717" s="414"/>
      <c r="P717" s="414"/>
      <c r="Q717" s="269">
        <f>SUM(Q673:Q716)</f>
        <v>3461882.2</v>
      </c>
      <c r="R717" s="370"/>
      <c r="S717" s="371"/>
      <c r="T717" s="123">
        <f>SUM(T673:T716)</f>
        <v>1949315.8899999997</v>
      </c>
    </row>
    <row r="718" spans="2:20" ht="42.75" customHeight="1" thickBot="1" x14ac:dyDescent="0.3">
      <c r="B718" s="384"/>
      <c r="C718" s="385"/>
      <c r="D718" s="355" t="s">
        <v>1903</v>
      </c>
      <c r="E718" s="356"/>
      <c r="F718" s="356"/>
      <c r="G718" s="356"/>
      <c r="H718" s="356"/>
      <c r="I718" s="356"/>
      <c r="J718" s="356"/>
      <c r="K718" s="112">
        <f>K672+K669+K627+K624+K717+K633</f>
        <v>91</v>
      </c>
      <c r="L718" s="351"/>
      <c r="M718" s="352"/>
      <c r="N718" s="352"/>
      <c r="O718" s="352"/>
      <c r="P718" s="352"/>
      <c r="Q718" s="271">
        <f>Q672+Q669+Q627+Q624+Q717+Q633</f>
        <v>15091468.610000001</v>
      </c>
      <c r="R718" s="421"/>
      <c r="S718" s="422"/>
      <c r="T718" s="113">
        <f>T672+T669+T627+T624+T717+T633</f>
        <v>11252984.999999998</v>
      </c>
    </row>
    <row r="719" spans="2:20" ht="210" customHeight="1" x14ac:dyDescent="0.25">
      <c r="B719" s="384"/>
      <c r="C719" s="346"/>
      <c r="D719" s="393" t="s">
        <v>1904</v>
      </c>
      <c r="E719" s="409" t="s">
        <v>998</v>
      </c>
      <c r="F719" s="120" t="s">
        <v>753</v>
      </c>
      <c r="G719" s="329" t="s">
        <v>1238</v>
      </c>
      <c r="H719" s="329" t="s">
        <v>766</v>
      </c>
      <c r="I719" s="133" t="s">
        <v>760</v>
      </c>
      <c r="J719" s="107" t="s">
        <v>520</v>
      </c>
      <c r="K719" s="107" t="s">
        <v>765</v>
      </c>
      <c r="L719" s="78" t="s">
        <v>754</v>
      </c>
      <c r="M719" s="107" t="s">
        <v>1510</v>
      </c>
      <c r="N719" s="267">
        <v>42684</v>
      </c>
      <c r="O719" s="267">
        <v>42248</v>
      </c>
      <c r="P719" s="286">
        <v>43343</v>
      </c>
      <c r="Q719" s="307">
        <v>116000</v>
      </c>
      <c r="R719" s="111">
        <v>0.8</v>
      </c>
      <c r="S719" s="130" t="s">
        <v>379</v>
      </c>
      <c r="T719" s="130">
        <v>92800</v>
      </c>
    </row>
    <row r="720" spans="2:20" ht="201.75" customHeight="1" x14ac:dyDescent="0.25">
      <c r="B720" s="384"/>
      <c r="C720" s="346"/>
      <c r="D720" s="394"/>
      <c r="E720" s="410"/>
      <c r="F720" s="72" t="s">
        <v>753</v>
      </c>
      <c r="G720" s="329" t="s">
        <v>1239</v>
      </c>
      <c r="H720" s="329" t="s">
        <v>766</v>
      </c>
      <c r="I720" s="92" t="s">
        <v>761</v>
      </c>
      <c r="J720" s="74" t="s">
        <v>520</v>
      </c>
      <c r="K720" s="74" t="s">
        <v>765</v>
      </c>
      <c r="L720" s="78" t="s">
        <v>756</v>
      </c>
      <c r="M720" s="74" t="s">
        <v>25</v>
      </c>
      <c r="N720" s="255">
        <v>42684</v>
      </c>
      <c r="O720" s="255">
        <v>42248</v>
      </c>
      <c r="P720" s="287">
        <v>43343</v>
      </c>
      <c r="Q720" s="308">
        <v>237424.8</v>
      </c>
      <c r="R720" s="68">
        <v>0.8</v>
      </c>
      <c r="S720" s="77" t="s">
        <v>379</v>
      </c>
      <c r="T720" s="77">
        <v>189939.84</v>
      </c>
    </row>
    <row r="721" spans="2:20" ht="210.75" customHeight="1" x14ac:dyDescent="0.25">
      <c r="B721" s="384"/>
      <c r="C721" s="346"/>
      <c r="D721" s="394"/>
      <c r="E721" s="410"/>
      <c r="F721" s="72" t="s">
        <v>753</v>
      </c>
      <c r="G721" s="329" t="s">
        <v>1240</v>
      </c>
      <c r="H721" s="329" t="s">
        <v>766</v>
      </c>
      <c r="I721" s="92" t="s">
        <v>811</v>
      </c>
      <c r="J721" s="74" t="s">
        <v>520</v>
      </c>
      <c r="K721" s="74" t="s">
        <v>765</v>
      </c>
      <c r="L721" s="78" t="s">
        <v>815</v>
      </c>
      <c r="M721" s="74" t="s">
        <v>15</v>
      </c>
      <c r="N721" s="255">
        <v>42727</v>
      </c>
      <c r="O721" s="255">
        <v>42248</v>
      </c>
      <c r="P721" s="287">
        <v>43343</v>
      </c>
      <c r="Q721" s="308">
        <v>324728.53000000003</v>
      </c>
      <c r="R721" s="68">
        <v>0.8</v>
      </c>
      <c r="S721" s="77" t="s">
        <v>379</v>
      </c>
      <c r="T721" s="77">
        <v>259782.82</v>
      </c>
    </row>
    <row r="722" spans="2:20" ht="144.75" customHeight="1" x14ac:dyDescent="0.25">
      <c r="B722" s="384"/>
      <c r="C722" s="346"/>
      <c r="D722" s="394"/>
      <c r="E722" s="410"/>
      <c r="F722" s="72" t="s">
        <v>753</v>
      </c>
      <c r="G722" s="329" t="s">
        <v>1241</v>
      </c>
      <c r="H722" s="329" t="s">
        <v>766</v>
      </c>
      <c r="I722" s="92" t="s">
        <v>808</v>
      </c>
      <c r="J722" s="74" t="s">
        <v>520</v>
      </c>
      <c r="K722" s="74" t="s">
        <v>765</v>
      </c>
      <c r="L722" s="78" t="s">
        <v>812</v>
      </c>
      <c r="M722" s="74" t="s">
        <v>21</v>
      </c>
      <c r="N722" s="255">
        <v>42727</v>
      </c>
      <c r="O722" s="255">
        <v>42248</v>
      </c>
      <c r="P722" s="287">
        <v>43343</v>
      </c>
      <c r="Q722" s="308">
        <v>521904.97</v>
      </c>
      <c r="R722" s="68">
        <v>0.8</v>
      </c>
      <c r="S722" s="77" t="s">
        <v>379</v>
      </c>
      <c r="T722" s="77">
        <v>417523.98</v>
      </c>
    </row>
    <row r="723" spans="2:20" ht="174" customHeight="1" x14ac:dyDescent="0.25">
      <c r="B723" s="384"/>
      <c r="C723" s="346"/>
      <c r="D723" s="394"/>
      <c r="E723" s="410"/>
      <c r="F723" s="72" t="s">
        <v>753</v>
      </c>
      <c r="G723" s="329" t="s">
        <v>1242</v>
      </c>
      <c r="H723" s="329" t="s">
        <v>766</v>
      </c>
      <c r="I723" s="92" t="s">
        <v>763</v>
      </c>
      <c r="J723" s="74" t="s">
        <v>520</v>
      </c>
      <c r="K723" s="74" t="s">
        <v>765</v>
      </c>
      <c r="L723" s="78" t="s">
        <v>758</v>
      </c>
      <c r="M723" s="74" t="s">
        <v>15</v>
      </c>
      <c r="N723" s="255">
        <v>42684</v>
      </c>
      <c r="O723" s="255">
        <v>42248</v>
      </c>
      <c r="P723" s="287">
        <v>43312</v>
      </c>
      <c r="Q723" s="308">
        <v>152364.79999999999</v>
      </c>
      <c r="R723" s="68">
        <v>0.8</v>
      </c>
      <c r="S723" s="77" t="s">
        <v>379</v>
      </c>
      <c r="T723" s="77">
        <v>121891.84</v>
      </c>
    </row>
    <row r="724" spans="2:20" ht="241.5" customHeight="1" x14ac:dyDescent="0.25">
      <c r="B724" s="384"/>
      <c r="C724" s="346"/>
      <c r="D724" s="394"/>
      <c r="E724" s="410"/>
      <c r="F724" s="72" t="s">
        <v>753</v>
      </c>
      <c r="G724" s="329" t="s">
        <v>1243</v>
      </c>
      <c r="H724" s="329" t="s">
        <v>766</v>
      </c>
      <c r="I724" s="92" t="s">
        <v>764</v>
      </c>
      <c r="J724" s="74" t="s">
        <v>520</v>
      </c>
      <c r="K724" s="74" t="s">
        <v>765</v>
      </c>
      <c r="L724" s="78" t="s">
        <v>759</v>
      </c>
      <c r="M724" s="74" t="s">
        <v>15</v>
      </c>
      <c r="N724" s="255">
        <v>42684</v>
      </c>
      <c r="O724" s="255">
        <v>42248</v>
      </c>
      <c r="P724" s="287">
        <v>43343</v>
      </c>
      <c r="Q724" s="308">
        <v>108630.83</v>
      </c>
      <c r="R724" s="68">
        <v>0.8</v>
      </c>
      <c r="S724" s="77" t="s">
        <v>379</v>
      </c>
      <c r="T724" s="77">
        <v>86904.66</v>
      </c>
    </row>
    <row r="725" spans="2:20" ht="98.25" customHeight="1" x14ac:dyDescent="0.25">
      <c r="B725" s="384"/>
      <c r="C725" s="346"/>
      <c r="D725" s="394"/>
      <c r="E725" s="410"/>
      <c r="F725" s="72" t="s">
        <v>753</v>
      </c>
      <c r="G725" s="329" t="s">
        <v>1244</v>
      </c>
      <c r="H725" s="329" t="s">
        <v>766</v>
      </c>
      <c r="I725" s="92" t="s">
        <v>809</v>
      </c>
      <c r="J725" s="74" t="s">
        <v>520</v>
      </c>
      <c r="K725" s="74" t="s">
        <v>765</v>
      </c>
      <c r="L725" s="78" t="s">
        <v>813</v>
      </c>
      <c r="M725" s="74" t="s">
        <v>15</v>
      </c>
      <c r="N725" s="255">
        <v>42727</v>
      </c>
      <c r="O725" s="255">
        <v>42248</v>
      </c>
      <c r="P725" s="287">
        <v>43343</v>
      </c>
      <c r="Q725" s="308">
        <v>255177.62</v>
      </c>
      <c r="R725" s="68">
        <v>0.8</v>
      </c>
      <c r="S725" s="77" t="s">
        <v>379</v>
      </c>
      <c r="T725" s="77">
        <v>204142.1</v>
      </c>
    </row>
    <row r="726" spans="2:20" ht="213" customHeight="1" x14ac:dyDescent="0.25">
      <c r="B726" s="384"/>
      <c r="C726" s="346"/>
      <c r="D726" s="394"/>
      <c r="E726" s="410"/>
      <c r="F726" s="72" t="s">
        <v>753</v>
      </c>
      <c r="G726" s="329" t="s">
        <v>1245</v>
      </c>
      <c r="H726" s="329" t="s">
        <v>766</v>
      </c>
      <c r="I726" s="92" t="s">
        <v>903</v>
      </c>
      <c r="J726" s="74" t="s">
        <v>520</v>
      </c>
      <c r="K726" s="74" t="s">
        <v>765</v>
      </c>
      <c r="L726" s="78" t="s">
        <v>755</v>
      </c>
      <c r="M726" s="76" t="s">
        <v>73</v>
      </c>
      <c r="N726" s="255">
        <v>42684</v>
      </c>
      <c r="O726" s="255">
        <v>42248</v>
      </c>
      <c r="P726" s="287">
        <v>43343</v>
      </c>
      <c r="Q726" s="308">
        <v>340199.11</v>
      </c>
      <c r="R726" s="68">
        <v>0.8</v>
      </c>
      <c r="S726" s="77" t="s">
        <v>379</v>
      </c>
      <c r="T726" s="77">
        <v>272159.28999999998</v>
      </c>
    </row>
    <row r="727" spans="2:20" ht="198.75" customHeight="1" x14ac:dyDescent="0.25">
      <c r="B727" s="384"/>
      <c r="C727" s="346"/>
      <c r="D727" s="394"/>
      <c r="E727" s="410"/>
      <c r="F727" s="72" t="s">
        <v>753</v>
      </c>
      <c r="G727" s="329" t="s">
        <v>1246</v>
      </c>
      <c r="H727" s="329" t="s">
        <v>766</v>
      </c>
      <c r="I727" s="92" t="s">
        <v>762</v>
      </c>
      <c r="J727" s="74" t="s">
        <v>520</v>
      </c>
      <c r="K727" s="74" t="s">
        <v>765</v>
      </c>
      <c r="L727" s="78" t="s">
        <v>757</v>
      </c>
      <c r="M727" s="74" t="s">
        <v>25</v>
      </c>
      <c r="N727" s="255">
        <v>42684</v>
      </c>
      <c r="O727" s="255">
        <v>42248</v>
      </c>
      <c r="P727" s="287">
        <v>43343</v>
      </c>
      <c r="Q727" s="308">
        <v>343765.02</v>
      </c>
      <c r="R727" s="68">
        <v>0.8</v>
      </c>
      <c r="S727" s="77" t="s">
        <v>379</v>
      </c>
      <c r="T727" s="77">
        <v>275012.02</v>
      </c>
    </row>
    <row r="728" spans="2:20" ht="222.75" customHeight="1" x14ac:dyDescent="0.25">
      <c r="B728" s="384"/>
      <c r="C728" s="346"/>
      <c r="D728" s="394"/>
      <c r="E728" s="418"/>
      <c r="F728" s="72" t="s">
        <v>753</v>
      </c>
      <c r="G728" s="329" t="s">
        <v>1247</v>
      </c>
      <c r="H728" s="329" t="s">
        <v>766</v>
      </c>
      <c r="I728" s="92" t="s">
        <v>810</v>
      </c>
      <c r="J728" s="74" t="s">
        <v>520</v>
      </c>
      <c r="K728" s="74" t="s">
        <v>765</v>
      </c>
      <c r="L728" s="78" t="s">
        <v>814</v>
      </c>
      <c r="M728" s="74" t="s">
        <v>30</v>
      </c>
      <c r="N728" s="255">
        <v>42727</v>
      </c>
      <c r="O728" s="255">
        <v>42248</v>
      </c>
      <c r="P728" s="287">
        <v>43343</v>
      </c>
      <c r="Q728" s="308">
        <v>226590.21</v>
      </c>
      <c r="R728" s="68">
        <v>0.8</v>
      </c>
      <c r="S728" s="77" t="s">
        <v>379</v>
      </c>
      <c r="T728" s="77">
        <v>181272.17</v>
      </c>
    </row>
    <row r="729" spans="2:20" ht="222.75" customHeight="1" x14ac:dyDescent="0.25">
      <c r="B729" s="384"/>
      <c r="C729" s="346"/>
      <c r="D729" s="394"/>
      <c r="E729" s="190" t="s">
        <v>2016</v>
      </c>
      <c r="F729" s="115" t="s">
        <v>1409</v>
      </c>
      <c r="G729" s="329" t="s">
        <v>1410</v>
      </c>
      <c r="H729" s="329" t="s">
        <v>1411</v>
      </c>
      <c r="I729" s="125" t="s">
        <v>1412</v>
      </c>
      <c r="J729" s="188" t="s">
        <v>1413</v>
      </c>
      <c r="K729" s="188" t="s">
        <v>765</v>
      </c>
      <c r="L729" s="78" t="s">
        <v>1414</v>
      </c>
      <c r="M729" s="188" t="s">
        <v>384</v>
      </c>
      <c r="N729" s="255">
        <v>42873</v>
      </c>
      <c r="O729" s="255">
        <v>42736</v>
      </c>
      <c r="P729" s="287">
        <v>43465</v>
      </c>
      <c r="Q729" s="309">
        <v>3747200.57</v>
      </c>
      <c r="R729" s="124">
        <v>0.8</v>
      </c>
      <c r="S729" s="119" t="s">
        <v>379</v>
      </c>
      <c r="T729" s="119">
        <v>2997760.46</v>
      </c>
    </row>
    <row r="730" spans="2:20" ht="222.75" customHeight="1" x14ac:dyDescent="0.25">
      <c r="B730" s="384"/>
      <c r="C730" s="346"/>
      <c r="D730" s="394"/>
      <c r="E730" s="186" t="s">
        <v>2016</v>
      </c>
      <c r="F730" s="72" t="s">
        <v>2015</v>
      </c>
      <c r="G730" s="329" t="s">
        <v>2569</v>
      </c>
      <c r="H730" s="329" t="s">
        <v>2023</v>
      </c>
      <c r="I730" s="125" t="s">
        <v>2017</v>
      </c>
      <c r="J730" s="189" t="s">
        <v>1413</v>
      </c>
      <c r="K730" s="189" t="s">
        <v>765</v>
      </c>
      <c r="L730" s="78" t="s">
        <v>2024</v>
      </c>
      <c r="M730" s="189" t="s">
        <v>384</v>
      </c>
      <c r="N730" s="255">
        <v>43238</v>
      </c>
      <c r="O730" s="255">
        <v>42277</v>
      </c>
      <c r="P730" s="287">
        <v>43287</v>
      </c>
      <c r="Q730" s="310">
        <v>135149.51</v>
      </c>
      <c r="R730" s="86">
        <v>0.8</v>
      </c>
      <c r="S730" s="77" t="s">
        <v>379</v>
      </c>
      <c r="T730" s="77">
        <v>108119.61</v>
      </c>
    </row>
    <row r="731" spans="2:20" ht="222.75" customHeight="1" x14ac:dyDescent="0.25">
      <c r="B731" s="384"/>
      <c r="C731" s="346"/>
      <c r="D731" s="394"/>
      <c r="E731" s="186" t="s">
        <v>2016</v>
      </c>
      <c r="F731" s="72" t="s">
        <v>2015</v>
      </c>
      <c r="G731" s="329" t="s">
        <v>2570</v>
      </c>
      <c r="H731" s="329" t="s">
        <v>2023</v>
      </c>
      <c r="I731" s="125" t="s">
        <v>2018</v>
      </c>
      <c r="J731" s="189" t="s">
        <v>1413</v>
      </c>
      <c r="K731" s="189" t="s">
        <v>765</v>
      </c>
      <c r="L731" s="78" t="s">
        <v>2025</v>
      </c>
      <c r="M731" s="189" t="s">
        <v>384</v>
      </c>
      <c r="N731" s="255">
        <v>43238</v>
      </c>
      <c r="O731" s="255">
        <v>42277</v>
      </c>
      <c r="P731" s="287">
        <v>43300</v>
      </c>
      <c r="Q731" s="310">
        <v>163297.10999999999</v>
      </c>
      <c r="R731" s="86">
        <v>0.8</v>
      </c>
      <c r="S731" s="77" t="s">
        <v>379</v>
      </c>
      <c r="T731" s="77">
        <v>130637.69</v>
      </c>
    </row>
    <row r="732" spans="2:20" ht="222.75" customHeight="1" x14ac:dyDescent="0.25">
      <c r="B732" s="384"/>
      <c r="C732" s="346"/>
      <c r="D732" s="394"/>
      <c r="E732" s="186" t="s">
        <v>2016</v>
      </c>
      <c r="F732" s="72" t="s">
        <v>2015</v>
      </c>
      <c r="G732" s="329" t="s">
        <v>1410</v>
      </c>
      <c r="H732" s="329" t="s">
        <v>2023</v>
      </c>
      <c r="I732" s="125" t="s">
        <v>2248</v>
      </c>
      <c r="J732" s="221" t="s">
        <v>1413</v>
      </c>
      <c r="K732" s="221" t="s">
        <v>765</v>
      </c>
      <c r="L732" s="78" t="s">
        <v>2249</v>
      </c>
      <c r="M732" s="221" t="s">
        <v>384</v>
      </c>
      <c r="N732" s="255">
        <v>43284</v>
      </c>
      <c r="O732" s="255">
        <v>42420</v>
      </c>
      <c r="P732" s="287">
        <v>43311</v>
      </c>
      <c r="Q732" s="310">
        <v>86863.13</v>
      </c>
      <c r="R732" s="86">
        <v>0.8</v>
      </c>
      <c r="S732" s="77" t="s">
        <v>379</v>
      </c>
      <c r="T732" s="77">
        <v>69490.5</v>
      </c>
    </row>
    <row r="733" spans="2:20" ht="222.75" customHeight="1" x14ac:dyDescent="0.25">
      <c r="B733" s="384"/>
      <c r="C733" s="346"/>
      <c r="D733" s="394"/>
      <c r="E733" s="186" t="s">
        <v>2016</v>
      </c>
      <c r="F733" s="72" t="s">
        <v>2015</v>
      </c>
      <c r="G733" s="329" t="s">
        <v>2571</v>
      </c>
      <c r="H733" s="329" t="s">
        <v>2023</v>
      </c>
      <c r="I733" s="125" t="s">
        <v>2019</v>
      </c>
      <c r="J733" s="189" t="s">
        <v>1413</v>
      </c>
      <c r="K733" s="189" t="s">
        <v>765</v>
      </c>
      <c r="L733" s="78" t="s">
        <v>2026</v>
      </c>
      <c r="M733" s="189" t="s">
        <v>384</v>
      </c>
      <c r="N733" s="255">
        <v>43238</v>
      </c>
      <c r="O733" s="255">
        <v>42313</v>
      </c>
      <c r="P733" s="287">
        <v>43301</v>
      </c>
      <c r="Q733" s="310">
        <v>87675.01</v>
      </c>
      <c r="R733" s="86">
        <v>0.8</v>
      </c>
      <c r="S733" s="77" t="s">
        <v>379</v>
      </c>
      <c r="T733" s="77">
        <v>70140.009999999995</v>
      </c>
    </row>
    <row r="734" spans="2:20" ht="222.75" customHeight="1" x14ac:dyDescent="0.25">
      <c r="B734" s="384"/>
      <c r="C734" s="346"/>
      <c r="D734" s="394"/>
      <c r="E734" s="186" t="s">
        <v>2016</v>
      </c>
      <c r="F734" s="72" t="s">
        <v>2015</v>
      </c>
      <c r="G734" s="329" t="s">
        <v>2572</v>
      </c>
      <c r="H734" s="329" t="s">
        <v>2023</v>
      </c>
      <c r="I734" s="125" t="s">
        <v>2020</v>
      </c>
      <c r="J734" s="189" t="s">
        <v>1413</v>
      </c>
      <c r="K734" s="189" t="s">
        <v>765</v>
      </c>
      <c r="L734" s="78" t="s">
        <v>2027</v>
      </c>
      <c r="M734" s="189" t="s">
        <v>384</v>
      </c>
      <c r="N734" s="255">
        <v>43238</v>
      </c>
      <c r="O734" s="255">
        <v>42254</v>
      </c>
      <c r="P734" s="287">
        <v>43311</v>
      </c>
      <c r="Q734" s="310">
        <v>140276.31</v>
      </c>
      <c r="R734" s="86">
        <v>0.8</v>
      </c>
      <c r="S734" s="77" t="s">
        <v>379</v>
      </c>
      <c r="T734" s="77">
        <v>112221.05</v>
      </c>
    </row>
    <row r="735" spans="2:20" ht="222.75" customHeight="1" x14ac:dyDescent="0.25">
      <c r="B735" s="384"/>
      <c r="C735" s="346"/>
      <c r="D735" s="394"/>
      <c r="E735" s="187" t="s">
        <v>2016</v>
      </c>
      <c r="F735" s="115" t="s">
        <v>2015</v>
      </c>
      <c r="G735" s="329" t="s">
        <v>2573</v>
      </c>
      <c r="H735" s="329" t="s">
        <v>2023</v>
      </c>
      <c r="I735" s="125" t="s">
        <v>2021</v>
      </c>
      <c r="J735" s="188" t="s">
        <v>1413</v>
      </c>
      <c r="K735" s="188" t="s">
        <v>765</v>
      </c>
      <c r="L735" s="78" t="s">
        <v>2028</v>
      </c>
      <c r="M735" s="188" t="s">
        <v>384</v>
      </c>
      <c r="N735" s="255">
        <v>43234</v>
      </c>
      <c r="O735" s="255">
        <v>42254</v>
      </c>
      <c r="P735" s="287">
        <v>43306</v>
      </c>
      <c r="Q735" s="309">
        <v>160791.12</v>
      </c>
      <c r="R735" s="124">
        <v>0.8</v>
      </c>
      <c r="S735" s="119" t="s">
        <v>379</v>
      </c>
      <c r="T735" s="119">
        <v>128632.9</v>
      </c>
    </row>
    <row r="736" spans="2:20" ht="222.75" customHeight="1" thickBot="1" x14ac:dyDescent="0.3">
      <c r="B736" s="384"/>
      <c r="C736" s="346"/>
      <c r="D736" s="394"/>
      <c r="E736" s="191" t="s">
        <v>2016</v>
      </c>
      <c r="F736" s="192" t="s">
        <v>2015</v>
      </c>
      <c r="G736" s="329" t="s">
        <v>2574</v>
      </c>
      <c r="H736" s="329" t="s">
        <v>2023</v>
      </c>
      <c r="I736" s="125" t="s">
        <v>2022</v>
      </c>
      <c r="J736" s="163" t="s">
        <v>1413</v>
      </c>
      <c r="K736" s="163" t="s">
        <v>765</v>
      </c>
      <c r="L736" s="78" t="s">
        <v>2029</v>
      </c>
      <c r="M736" s="163" t="s">
        <v>384</v>
      </c>
      <c r="N736" s="260">
        <v>43238</v>
      </c>
      <c r="O736" s="260">
        <v>42254</v>
      </c>
      <c r="P736" s="288">
        <v>43306</v>
      </c>
      <c r="Q736" s="311">
        <v>95576.76</v>
      </c>
      <c r="R736" s="165">
        <v>0.8</v>
      </c>
      <c r="S736" s="164" t="s">
        <v>379</v>
      </c>
      <c r="T736" s="164">
        <v>76461.41</v>
      </c>
    </row>
    <row r="737" spans="2:20" ht="42.75" customHeight="1" thickBot="1" x14ac:dyDescent="0.3">
      <c r="B737" s="384"/>
      <c r="C737" s="346"/>
      <c r="D737" s="394"/>
      <c r="E737" s="388" t="s">
        <v>765</v>
      </c>
      <c r="F737" s="389"/>
      <c r="G737" s="389"/>
      <c r="H737" s="389"/>
      <c r="I737" s="389"/>
      <c r="J737" s="389"/>
      <c r="K737" s="121">
        <f>COUNTA(K719:K736)</f>
        <v>18</v>
      </c>
      <c r="L737" s="413"/>
      <c r="M737" s="414"/>
      <c r="N737" s="414"/>
      <c r="O737" s="414"/>
      <c r="P737" s="414"/>
      <c r="Q737" s="269">
        <f>SUM(Q719:Q736)</f>
        <v>7243615.4099999992</v>
      </c>
      <c r="R737" s="415"/>
      <c r="S737" s="416"/>
      <c r="T737" s="123">
        <f t="shared" ref="T737" si="0">SUM(T719:T736)</f>
        <v>5794892.3500000006</v>
      </c>
    </row>
    <row r="738" spans="2:20" ht="194.25" customHeight="1" x14ac:dyDescent="0.25">
      <c r="B738" s="384"/>
      <c r="C738" s="346"/>
      <c r="D738" s="394"/>
      <c r="E738" s="159" t="s">
        <v>2031</v>
      </c>
      <c r="F738" s="159" t="s">
        <v>2032</v>
      </c>
      <c r="G738" s="329" t="s">
        <v>1248</v>
      </c>
      <c r="H738" s="329" t="s">
        <v>2033</v>
      </c>
      <c r="I738" s="159" t="s">
        <v>2251</v>
      </c>
      <c r="J738" s="159" t="s">
        <v>520</v>
      </c>
      <c r="K738" s="158" t="s">
        <v>2034</v>
      </c>
      <c r="L738" s="78" t="s">
        <v>2035</v>
      </c>
      <c r="M738" s="158" t="s">
        <v>384</v>
      </c>
      <c r="N738" s="267">
        <v>43286</v>
      </c>
      <c r="O738" s="267">
        <v>42425</v>
      </c>
      <c r="P738" s="286">
        <v>43518</v>
      </c>
      <c r="Q738" s="304">
        <v>1959308</v>
      </c>
      <c r="R738" s="161">
        <v>0.8</v>
      </c>
      <c r="S738" s="160" t="s">
        <v>379</v>
      </c>
      <c r="T738" s="160">
        <v>1567446.4</v>
      </c>
    </row>
    <row r="739" spans="2:20" ht="181.5" customHeight="1" x14ac:dyDescent="0.25">
      <c r="B739" s="384"/>
      <c r="C739" s="346"/>
      <c r="D739" s="394"/>
      <c r="E739" s="217" t="s">
        <v>2031</v>
      </c>
      <c r="F739" s="217" t="s">
        <v>2032</v>
      </c>
      <c r="G739" s="329" t="s">
        <v>2529</v>
      </c>
      <c r="H739" s="329" t="s">
        <v>2033</v>
      </c>
      <c r="I739" s="217" t="s">
        <v>2030</v>
      </c>
      <c r="J739" s="217" t="s">
        <v>520</v>
      </c>
      <c r="K739" s="221" t="s">
        <v>2034</v>
      </c>
      <c r="L739" s="78" t="s">
        <v>2035</v>
      </c>
      <c r="M739" s="221" t="s">
        <v>384</v>
      </c>
      <c r="N739" s="255">
        <v>43216</v>
      </c>
      <c r="O739" s="255">
        <v>43073</v>
      </c>
      <c r="P739" s="287">
        <v>43511</v>
      </c>
      <c r="Q739" s="299">
        <v>87570.47</v>
      </c>
      <c r="R739" s="86">
        <v>0.8</v>
      </c>
      <c r="S739" s="77" t="s">
        <v>379</v>
      </c>
      <c r="T739" s="77">
        <v>70056.38</v>
      </c>
    </row>
    <row r="740" spans="2:20" ht="143.25" customHeight="1" x14ac:dyDescent="0.25">
      <c r="B740" s="384"/>
      <c r="C740" s="346"/>
      <c r="D740" s="394"/>
      <c r="E740" s="217" t="s">
        <v>2031</v>
      </c>
      <c r="F740" s="217" t="s">
        <v>2250</v>
      </c>
      <c r="G740" s="329" t="s">
        <v>2570</v>
      </c>
      <c r="H740" s="329" t="s">
        <v>2252</v>
      </c>
      <c r="I740" s="217" t="s">
        <v>2253</v>
      </c>
      <c r="J740" s="217" t="s">
        <v>520</v>
      </c>
      <c r="K740" s="221" t="s">
        <v>2034</v>
      </c>
      <c r="L740" s="78" t="s">
        <v>2263</v>
      </c>
      <c r="M740" s="221" t="s">
        <v>384</v>
      </c>
      <c r="N740" s="255">
        <v>43301</v>
      </c>
      <c r="O740" s="255">
        <v>42887</v>
      </c>
      <c r="P740" s="287">
        <v>43373</v>
      </c>
      <c r="Q740" s="299">
        <v>123465.45</v>
      </c>
      <c r="R740" s="86">
        <v>0.8</v>
      </c>
      <c r="S740" s="77" t="s">
        <v>379</v>
      </c>
      <c r="T740" s="77">
        <v>98772.36</v>
      </c>
    </row>
    <row r="741" spans="2:20" ht="227.25" customHeight="1" x14ac:dyDescent="0.25">
      <c r="B741" s="384"/>
      <c r="C741" s="346"/>
      <c r="D741" s="394"/>
      <c r="E741" s="217" t="s">
        <v>2031</v>
      </c>
      <c r="F741" s="217" t="s">
        <v>2250</v>
      </c>
      <c r="G741" s="329" t="s">
        <v>1248</v>
      </c>
      <c r="H741" s="329" t="s">
        <v>2252</v>
      </c>
      <c r="I741" s="217" t="s">
        <v>2254</v>
      </c>
      <c r="J741" s="217" t="s">
        <v>520</v>
      </c>
      <c r="K741" s="221" t="s">
        <v>2034</v>
      </c>
      <c r="L741" s="78" t="s">
        <v>2264</v>
      </c>
      <c r="M741" s="221" t="s">
        <v>384</v>
      </c>
      <c r="N741" s="255">
        <v>43301</v>
      </c>
      <c r="O741" s="255">
        <v>42738</v>
      </c>
      <c r="P741" s="287">
        <v>43373</v>
      </c>
      <c r="Q741" s="299">
        <v>251332.11</v>
      </c>
      <c r="R741" s="86">
        <v>0.8</v>
      </c>
      <c r="S741" s="77" t="s">
        <v>379</v>
      </c>
      <c r="T741" s="77">
        <v>201065.69</v>
      </c>
    </row>
    <row r="742" spans="2:20" ht="227.25" customHeight="1" x14ac:dyDescent="0.25">
      <c r="B742" s="384"/>
      <c r="C742" s="346"/>
      <c r="D742" s="394"/>
      <c r="E742" s="217" t="s">
        <v>2031</v>
      </c>
      <c r="F742" s="217" t="s">
        <v>2250</v>
      </c>
      <c r="G742" s="329" t="s">
        <v>1248</v>
      </c>
      <c r="H742" s="329" t="s">
        <v>2252</v>
      </c>
      <c r="I742" s="217" t="s">
        <v>2255</v>
      </c>
      <c r="J742" s="217" t="s">
        <v>520</v>
      </c>
      <c r="K742" s="221" t="s">
        <v>2034</v>
      </c>
      <c r="L742" s="78" t="s">
        <v>2265</v>
      </c>
      <c r="M742" s="221" t="s">
        <v>384</v>
      </c>
      <c r="N742" s="255">
        <v>43301</v>
      </c>
      <c r="O742" s="255">
        <v>42979</v>
      </c>
      <c r="P742" s="287">
        <v>43373</v>
      </c>
      <c r="Q742" s="299">
        <v>103644.58</v>
      </c>
      <c r="R742" s="86">
        <v>0.8</v>
      </c>
      <c r="S742" s="77" t="s">
        <v>379</v>
      </c>
      <c r="T742" s="77">
        <v>82915.66</v>
      </c>
    </row>
    <row r="743" spans="2:20" ht="227.25" customHeight="1" x14ac:dyDescent="0.25">
      <c r="B743" s="384"/>
      <c r="C743" s="346"/>
      <c r="D743" s="394"/>
      <c r="E743" s="217" t="s">
        <v>2031</v>
      </c>
      <c r="F743" s="217" t="s">
        <v>2250</v>
      </c>
      <c r="G743" s="329" t="s">
        <v>2575</v>
      </c>
      <c r="H743" s="329" t="s">
        <v>2252</v>
      </c>
      <c r="I743" s="217" t="s">
        <v>2256</v>
      </c>
      <c r="J743" s="217" t="s">
        <v>520</v>
      </c>
      <c r="K743" s="221" t="s">
        <v>2034</v>
      </c>
      <c r="L743" s="78" t="s">
        <v>2266</v>
      </c>
      <c r="M743" s="221" t="s">
        <v>384</v>
      </c>
      <c r="N743" s="255">
        <v>43300</v>
      </c>
      <c r="O743" s="255">
        <v>43132</v>
      </c>
      <c r="P743" s="287">
        <v>43373</v>
      </c>
      <c r="Q743" s="299">
        <v>63830.39</v>
      </c>
      <c r="R743" s="86">
        <v>0.8</v>
      </c>
      <c r="S743" s="77" t="s">
        <v>379</v>
      </c>
      <c r="T743" s="77">
        <v>51064.31</v>
      </c>
    </row>
    <row r="744" spans="2:20" ht="227.25" customHeight="1" x14ac:dyDescent="0.25">
      <c r="B744" s="384"/>
      <c r="C744" s="346"/>
      <c r="D744" s="394"/>
      <c r="E744" s="217" t="s">
        <v>2031</v>
      </c>
      <c r="F744" s="217" t="s">
        <v>2250</v>
      </c>
      <c r="G744" s="329" t="s">
        <v>1248</v>
      </c>
      <c r="H744" s="329" t="s">
        <v>2252</v>
      </c>
      <c r="I744" s="217" t="s">
        <v>2257</v>
      </c>
      <c r="J744" s="217" t="s">
        <v>520</v>
      </c>
      <c r="K744" s="221" t="s">
        <v>2034</v>
      </c>
      <c r="L744" s="78" t="s">
        <v>2267</v>
      </c>
      <c r="M744" s="221" t="s">
        <v>384</v>
      </c>
      <c r="N744" s="255">
        <v>43301</v>
      </c>
      <c r="O744" s="255">
        <v>42737</v>
      </c>
      <c r="P744" s="287">
        <v>43373</v>
      </c>
      <c r="Q744" s="299">
        <v>167554.74</v>
      </c>
      <c r="R744" s="86">
        <v>0.8</v>
      </c>
      <c r="S744" s="77" t="s">
        <v>379</v>
      </c>
      <c r="T744" s="77">
        <v>134043.79</v>
      </c>
    </row>
    <row r="745" spans="2:20" ht="227.25" customHeight="1" x14ac:dyDescent="0.25">
      <c r="B745" s="384"/>
      <c r="C745" s="346"/>
      <c r="D745" s="394"/>
      <c r="E745" s="217" t="s">
        <v>2031</v>
      </c>
      <c r="F745" s="217" t="s">
        <v>2250</v>
      </c>
      <c r="G745" s="329" t="s">
        <v>2576</v>
      </c>
      <c r="H745" s="329" t="s">
        <v>2252</v>
      </c>
      <c r="I745" s="217" t="s">
        <v>2258</v>
      </c>
      <c r="J745" s="217" t="s">
        <v>520</v>
      </c>
      <c r="K745" s="221" t="s">
        <v>2034</v>
      </c>
      <c r="L745" s="78" t="s">
        <v>2268</v>
      </c>
      <c r="M745" s="221" t="s">
        <v>384</v>
      </c>
      <c r="N745" s="255">
        <v>43300</v>
      </c>
      <c r="O745" s="255">
        <v>42737</v>
      </c>
      <c r="P745" s="287">
        <v>43373</v>
      </c>
      <c r="Q745" s="299">
        <v>167554.74</v>
      </c>
      <c r="R745" s="86">
        <v>0.8</v>
      </c>
      <c r="S745" s="77" t="s">
        <v>379</v>
      </c>
      <c r="T745" s="77">
        <v>134043.79</v>
      </c>
    </row>
    <row r="746" spans="2:20" ht="227.25" customHeight="1" x14ac:dyDescent="0.25">
      <c r="B746" s="384"/>
      <c r="C746" s="346"/>
      <c r="D746" s="394"/>
      <c r="E746" s="217" t="s">
        <v>2031</v>
      </c>
      <c r="F746" s="217" t="s">
        <v>2250</v>
      </c>
      <c r="G746" s="329" t="s">
        <v>1244</v>
      </c>
      <c r="H746" s="329" t="s">
        <v>2252</v>
      </c>
      <c r="I746" s="217" t="s">
        <v>2259</v>
      </c>
      <c r="J746" s="217" t="s">
        <v>520</v>
      </c>
      <c r="K746" s="221" t="s">
        <v>2034</v>
      </c>
      <c r="L746" s="78" t="s">
        <v>2269</v>
      </c>
      <c r="M746" s="221" t="s">
        <v>384</v>
      </c>
      <c r="N746" s="255">
        <v>43300</v>
      </c>
      <c r="O746" s="255">
        <v>42737</v>
      </c>
      <c r="P746" s="287">
        <v>43373</v>
      </c>
      <c r="Q746" s="299">
        <v>167554.74</v>
      </c>
      <c r="R746" s="86">
        <v>0.8</v>
      </c>
      <c r="S746" s="77" t="s">
        <v>379</v>
      </c>
      <c r="T746" s="77">
        <v>134043.79</v>
      </c>
    </row>
    <row r="747" spans="2:20" ht="227.25" customHeight="1" x14ac:dyDescent="0.25">
      <c r="B747" s="384"/>
      <c r="C747" s="346"/>
      <c r="D747" s="394"/>
      <c r="E747" s="217" t="s">
        <v>2031</v>
      </c>
      <c r="F747" s="217" t="s">
        <v>2250</v>
      </c>
      <c r="G747" s="329" t="s">
        <v>2673</v>
      </c>
      <c r="H747" s="329" t="s">
        <v>2252</v>
      </c>
      <c r="I747" s="217" t="s">
        <v>2260</v>
      </c>
      <c r="J747" s="217" t="s">
        <v>520</v>
      </c>
      <c r="K747" s="221" t="s">
        <v>2034</v>
      </c>
      <c r="L747" s="78" t="s">
        <v>2270</v>
      </c>
      <c r="M747" s="221" t="s">
        <v>384</v>
      </c>
      <c r="N747" s="255">
        <v>43301</v>
      </c>
      <c r="O747" s="255">
        <v>43010</v>
      </c>
      <c r="P747" s="287">
        <v>43373</v>
      </c>
      <c r="Q747" s="299">
        <v>95745.56</v>
      </c>
      <c r="R747" s="86">
        <v>0.8</v>
      </c>
      <c r="S747" s="77" t="s">
        <v>379</v>
      </c>
      <c r="T747" s="77">
        <v>76596.45</v>
      </c>
    </row>
    <row r="748" spans="2:20" ht="227.25" customHeight="1" x14ac:dyDescent="0.25">
      <c r="B748" s="384"/>
      <c r="C748" s="346"/>
      <c r="D748" s="394"/>
      <c r="E748" s="217" t="s">
        <v>2031</v>
      </c>
      <c r="F748" s="217" t="s">
        <v>2250</v>
      </c>
      <c r="G748" s="329" t="s">
        <v>2577</v>
      </c>
      <c r="H748" s="329" t="s">
        <v>2252</v>
      </c>
      <c r="I748" s="217" t="s">
        <v>2261</v>
      </c>
      <c r="J748" s="217" t="s">
        <v>520</v>
      </c>
      <c r="K748" s="221" t="s">
        <v>2034</v>
      </c>
      <c r="L748" s="78" t="s">
        <v>2271</v>
      </c>
      <c r="M748" s="221" t="s">
        <v>384</v>
      </c>
      <c r="N748" s="255">
        <v>43300</v>
      </c>
      <c r="O748" s="255">
        <v>42736</v>
      </c>
      <c r="P748" s="287">
        <v>43373</v>
      </c>
      <c r="Q748" s="299">
        <v>167554.74</v>
      </c>
      <c r="R748" s="86">
        <v>0.8</v>
      </c>
      <c r="S748" s="77" t="s">
        <v>379</v>
      </c>
      <c r="T748" s="77">
        <v>134043.79</v>
      </c>
    </row>
    <row r="749" spans="2:20" ht="143.25" customHeight="1" thickBot="1" x14ac:dyDescent="0.3">
      <c r="B749" s="384"/>
      <c r="C749" s="346"/>
      <c r="D749" s="394"/>
      <c r="E749" s="162" t="s">
        <v>2031</v>
      </c>
      <c r="F749" s="162" t="s">
        <v>2250</v>
      </c>
      <c r="G749" s="329" t="s">
        <v>2578</v>
      </c>
      <c r="H749" s="329" t="s">
        <v>2252</v>
      </c>
      <c r="I749" s="162" t="s">
        <v>2262</v>
      </c>
      <c r="J749" s="162" t="s">
        <v>520</v>
      </c>
      <c r="K749" s="163" t="s">
        <v>2034</v>
      </c>
      <c r="L749" s="78" t="s">
        <v>2272</v>
      </c>
      <c r="M749" s="163" t="s">
        <v>384</v>
      </c>
      <c r="N749" s="260">
        <v>43301</v>
      </c>
      <c r="O749" s="260">
        <v>43101</v>
      </c>
      <c r="P749" s="288">
        <v>43373</v>
      </c>
      <c r="Q749" s="305">
        <v>80905.009999999995</v>
      </c>
      <c r="R749" s="165">
        <v>0.8</v>
      </c>
      <c r="S749" s="164" t="s">
        <v>379</v>
      </c>
      <c r="T749" s="164">
        <v>64724.01</v>
      </c>
    </row>
    <row r="750" spans="2:20" ht="42.75" customHeight="1" thickBot="1" x14ac:dyDescent="0.3">
      <c r="B750" s="384"/>
      <c r="C750" s="346"/>
      <c r="D750" s="394"/>
      <c r="E750" s="388" t="s">
        <v>2034</v>
      </c>
      <c r="F750" s="389"/>
      <c r="G750" s="389"/>
      <c r="H750" s="389"/>
      <c r="I750" s="389"/>
      <c r="J750" s="389"/>
      <c r="K750" s="183">
        <f>COUNTA(K738:K749)</f>
        <v>12</v>
      </c>
      <c r="L750" s="413"/>
      <c r="M750" s="414"/>
      <c r="N750" s="414"/>
      <c r="O750" s="414"/>
      <c r="P750" s="414"/>
      <c r="Q750" s="269">
        <f>SUM(Q738:Q749)</f>
        <v>3436020.5300000003</v>
      </c>
      <c r="R750" s="415"/>
      <c r="S750" s="416"/>
      <c r="T750" s="182">
        <f>SUM(T738:T749)</f>
        <v>2748816.42</v>
      </c>
    </row>
    <row r="751" spans="2:20" ht="138" customHeight="1" x14ac:dyDescent="0.25">
      <c r="B751" s="384"/>
      <c r="C751" s="346"/>
      <c r="D751" s="394"/>
      <c r="E751" s="401" t="s">
        <v>997</v>
      </c>
      <c r="F751" s="396" t="s">
        <v>995</v>
      </c>
      <c r="G751" s="329" t="s">
        <v>1248</v>
      </c>
      <c r="H751" s="329" t="s">
        <v>999</v>
      </c>
      <c r="I751" s="159" t="s">
        <v>1000</v>
      </c>
      <c r="J751" s="159" t="s">
        <v>520</v>
      </c>
      <c r="K751" s="158" t="s">
        <v>996</v>
      </c>
      <c r="L751" s="78" t="s">
        <v>1002</v>
      </c>
      <c r="M751" s="158" t="s">
        <v>384</v>
      </c>
      <c r="N751" s="267">
        <v>42748</v>
      </c>
      <c r="O751" s="267">
        <v>42345</v>
      </c>
      <c r="P751" s="286">
        <v>42733</v>
      </c>
      <c r="Q751" s="304">
        <v>167977.66</v>
      </c>
      <c r="R751" s="252">
        <v>0.8</v>
      </c>
      <c r="S751" s="160" t="s">
        <v>379</v>
      </c>
      <c r="T751" s="160">
        <v>134382.13</v>
      </c>
    </row>
    <row r="752" spans="2:20" ht="143.25" customHeight="1" x14ac:dyDescent="0.25">
      <c r="B752" s="384"/>
      <c r="C752" s="346"/>
      <c r="D752" s="394"/>
      <c r="E752" s="402"/>
      <c r="F752" s="397"/>
      <c r="G752" s="329" t="s">
        <v>1249</v>
      </c>
      <c r="H752" s="329" t="s">
        <v>999</v>
      </c>
      <c r="I752" s="217" t="s">
        <v>1001</v>
      </c>
      <c r="J752" s="217" t="s">
        <v>520</v>
      </c>
      <c r="K752" s="221" t="s">
        <v>996</v>
      </c>
      <c r="L752" s="78" t="s">
        <v>1002</v>
      </c>
      <c r="M752" s="221" t="s">
        <v>384</v>
      </c>
      <c r="N752" s="279">
        <v>42748</v>
      </c>
      <c r="O752" s="279">
        <v>42277</v>
      </c>
      <c r="P752" s="296">
        <v>42765</v>
      </c>
      <c r="Q752" s="312">
        <v>1126622.43</v>
      </c>
      <c r="R752" s="124">
        <v>0.8</v>
      </c>
      <c r="S752" s="77" t="s">
        <v>379</v>
      </c>
      <c r="T752" s="77">
        <v>901297.94</v>
      </c>
    </row>
    <row r="753" spans="2:20" ht="143.25" customHeight="1" thickBot="1" x14ac:dyDescent="0.3">
      <c r="B753" s="384"/>
      <c r="C753" s="346"/>
      <c r="D753" s="394"/>
      <c r="E753" s="403"/>
      <c r="F753" s="162" t="s">
        <v>2273</v>
      </c>
      <c r="G753" s="329" t="s">
        <v>1249</v>
      </c>
      <c r="H753" s="329" t="s">
        <v>2274</v>
      </c>
      <c r="I753" s="162" t="s">
        <v>2275</v>
      </c>
      <c r="J753" s="162" t="s">
        <v>520</v>
      </c>
      <c r="K753" s="163" t="s">
        <v>996</v>
      </c>
      <c r="L753" s="78" t="s">
        <v>2276</v>
      </c>
      <c r="M753" s="163" t="s">
        <v>384</v>
      </c>
      <c r="N753" s="260">
        <v>43325</v>
      </c>
      <c r="O753" s="260">
        <v>43374</v>
      </c>
      <c r="P753" s="288">
        <v>43861</v>
      </c>
      <c r="Q753" s="313">
        <v>1009947.99</v>
      </c>
      <c r="R753" s="165">
        <v>0.8</v>
      </c>
      <c r="S753" s="164" t="s">
        <v>379</v>
      </c>
      <c r="T753" s="164">
        <v>807958.39</v>
      </c>
    </row>
    <row r="754" spans="2:20" ht="42.75" customHeight="1" thickBot="1" x14ac:dyDescent="0.3">
      <c r="B754" s="384"/>
      <c r="C754" s="346"/>
      <c r="D754" s="395"/>
      <c r="E754" s="388" t="s">
        <v>996</v>
      </c>
      <c r="F754" s="389"/>
      <c r="G754" s="389"/>
      <c r="H754" s="389"/>
      <c r="I754" s="389"/>
      <c r="J754" s="389"/>
      <c r="K754" s="121">
        <f>COUNTA(K751:K753)</f>
        <v>3</v>
      </c>
      <c r="L754" s="413"/>
      <c r="M754" s="414"/>
      <c r="N754" s="414"/>
      <c r="O754" s="414"/>
      <c r="P754" s="414"/>
      <c r="Q754" s="269">
        <f>SUM(Q751:Q753)</f>
        <v>2304548.08</v>
      </c>
      <c r="R754" s="415"/>
      <c r="S754" s="416"/>
      <c r="T754" s="123">
        <f>SUM(T751:T753)</f>
        <v>1843638.46</v>
      </c>
    </row>
    <row r="755" spans="2:20" ht="272.25" customHeight="1" x14ac:dyDescent="0.25">
      <c r="B755" s="384"/>
      <c r="C755" s="346"/>
      <c r="D755" s="391" t="s">
        <v>1904</v>
      </c>
      <c r="E755" s="126" t="s">
        <v>780</v>
      </c>
      <c r="F755" s="120" t="s">
        <v>782</v>
      </c>
      <c r="G755" s="329" t="s">
        <v>711</v>
      </c>
      <c r="H755" s="329" t="s">
        <v>783</v>
      </c>
      <c r="I755" s="128" t="s">
        <v>785</v>
      </c>
      <c r="J755" s="107" t="s">
        <v>520</v>
      </c>
      <c r="K755" s="107" t="s">
        <v>779</v>
      </c>
      <c r="L755" s="78" t="s">
        <v>786</v>
      </c>
      <c r="M755" s="107" t="s">
        <v>25</v>
      </c>
      <c r="N755" s="267">
        <v>42717</v>
      </c>
      <c r="O755" s="267">
        <v>43160</v>
      </c>
      <c r="P755" s="286">
        <v>44104</v>
      </c>
      <c r="Q755" s="306">
        <v>4988796</v>
      </c>
      <c r="R755" s="111">
        <v>0.5</v>
      </c>
      <c r="S755" s="130" t="s">
        <v>285</v>
      </c>
      <c r="T755" s="130">
        <v>2494398</v>
      </c>
    </row>
    <row r="756" spans="2:20" ht="332.25" customHeight="1" x14ac:dyDescent="0.25">
      <c r="B756" s="384"/>
      <c r="C756" s="346"/>
      <c r="D756" s="391"/>
      <c r="E756" s="88" t="s">
        <v>781</v>
      </c>
      <c r="F756" s="72" t="s">
        <v>782</v>
      </c>
      <c r="G756" s="329" t="s">
        <v>718</v>
      </c>
      <c r="H756" s="329" t="s">
        <v>784</v>
      </c>
      <c r="I756" s="87" t="s">
        <v>941</v>
      </c>
      <c r="J756" s="240" t="s">
        <v>520</v>
      </c>
      <c r="K756" s="240" t="s">
        <v>779</v>
      </c>
      <c r="L756" s="78" t="s">
        <v>787</v>
      </c>
      <c r="M756" s="240" t="s">
        <v>15</v>
      </c>
      <c r="N756" s="255">
        <v>42738</v>
      </c>
      <c r="O756" s="255">
        <v>42339</v>
      </c>
      <c r="P756" s="287">
        <v>44012</v>
      </c>
      <c r="Q756" s="299">
        <v>1903666</v>
      </c>
      <c r="R756" s="68">
        <v>0.5</v>
      </c>
      <c r="S756" s="77" t="s">
        <v>285</v>
      </c>
      <c r="T756" s="77">
        <v>951833</v>
      </c>
    </row>
    <row r="757" spans="2:20" ht="164.25" customHeight="1" x14ac:dyDescent="0.25">
      <c r="B757" s="384"/>
      <c r="C757" s="346"/>
      <c r="D757" s="391"/>
      <c r="E757" s="88" t="s">
        <v>781</v>
      </c>
      <c r="F757" s="72" t="s">
        <v>1632</v>
      </c>
      <c r="G757" s="329" t="s">
        <v>717</v>
      </c>
      <c r="H757" s="329" t="s">
        <v>1633</v>
      </c>
      <c r="I757" s="87" t="s">
        <v>1634</v>
      </c>
      <c r="J757" s="240" t="s">
        <v>520</v>
      </c>
      <c r="K757" s="240" t="s">
        <v>779</v>
      </c>
      <c r="L757" s="78" t="s">
        <v>1635</v>
      </c>
      <c r="M757" s="240" t="s">
        <v>33</v>
      </c>
      <c r="N757" s="255">
        <v>43063</v>
      </c>
      <c r="O757" s="255">
        <v>42878</v>
      </c>
      <c r="P757" s="287">
        <v>43830</v>
      </c>
      <c r="Q757" s="299">
        <v>2000000</v>
      </c>
      <c r="R757" s="68">
        <v>0.5</v>
      </c>
      <c r="S757" s="77" t="s">
        <v>285</v>
      </c>
      <c r="T757" s="77">
        <v>1000000</v>
      </c>
    </row>
    <row r="758" spans="2:20" ht="164.25" customHeight="1" x14ac:dyDescent="0.25">
      <c r="B758" s="384"/>
      <c r="C758" s="346"/>
      <c r="D758" s="398"/>
      <c r="E758" s="88" t="s">
        <v>781</v>
      </c>
      <c r="F758" s="72" t="s">
        <v>1632</v>
      </c>
      <c r="G758" s="329" t="s">
        <v>714</v>
      </c>
      <c r="H758" s="329" t="s">
        <v>2304</v>
      </c>
      <c r="I758" s="254" t="s">
        <v>2305</v>
      </c>
      <c r="J758" s="240" t="s">
        <v>520</v>
      </c>
      <c r="K758" s="240" t="s">
        <v>779</v>
      </c>
      <c r="L758" s="78" t="s">
        <v>2306</v>
      </c>
      <c r="M758" s="253" t="s">
        <v>384</v>
      </c>
      <c r="N758" s="255">
        <v>43370</v>
      </c>
      <c r="O758" s="255">
        <v>43168</v>
      </c>
      <c r="P758" s="287">
        <v>43465</v>
      </c>
      <c r="Q758" s="314">
        <v>283054.36</v>
      </c>
      <c r="R758" s="257">
        <v>0.5</v>
      </c>
      <c r="S758" s="254" t="s">
        <v>285</v>
      </c>
      <c r="T758" s="256">
        <v>141527.18</v>
      </c>
    </row>
    <row r="759" spans="2:20" ht="207" customHeight="1" x14ac:dyDescent="0.25">
      <c r="B759" s="384"/>
      <c r="C759" s="346"/>
      <c r="D759" s="398"/>
      <c r="E759" s="88" t="s">
        <v>781</v>
      </c>
      <c r="F759" s="72" t="s">
        <v>1632</v>
      </c>
      <c r="G759" s="329" t="s">
        <v>713</v>
      </c>
      <c r="H759" s="329" t="s">
        <v>2307</v>
      </c>
      <c r="I759" s="254" t="s">
        <v>2308</v>
      </c>
      <c r="J759" s="240" t="s">
        <v>520</v>
      </c>
      <c r="K759" s="240" t="s">
        <v>779</v>
      </c>
      <c r="L759" s="78" t="s">
        <v>2309</v>
      </c>
      <c r="M759" s="253" t="s">
        <v>384</v>
      </c>
      <c r="N759" s="255">
        <v>43370</v>
      </c>
      <c r="O759" s="255">
        <v>43196</v>
      </c>
      <c r="P759" s="287">
        <v>43465</v>
      </c>
      <c r="Q759" s="314">
        <v>274241.48</v>
      </c>
      <c r="R759" s="257">
        <v>0.5</v>
      </c>
      <c r="S759" s="254" t="s">
        <v>285</v>
      </c>
      <c r="T759" s="256">
        <v>137120.74</v>
      </c>
    </row>
    <row r="760" spans="2:20" ht="207" customHeight="1" x14ac:dyDescent="0.25">
      <c r="B760" s="384"/>
      <c r="C760" s="346"/>
      <c r="D760" s="398"/>
      <c r="E760" s="203" t="s">
        <v>781</v>
      </c>
      <c r="F760" s="115" t="s">
        <v>1632</v>
      </c>
      <c r="G760" s="329" t="s">
        <v>1211</v>
      </c>
      <c r="H760" s="329" t="s">
        <v>2310</v>
      </c>
      <c r="I760" s="282" t="s">
        <v>2311</v>
      </c>
      <c r="J760" s="270" t="s">
        <v>520</v>
      </c>
      <c r="K760" s="270" t="s">
        <v>779</v>
      </c>
      <c r="L760" s="78" t="s">
        <v>2312</v>
      </c>
      <c r="M760" s="283" t="s">
        <v>384</v>
      </c>
      <c r="N760" s="279">
        <v>43370</v>
      </c>
      <c r="O760" s="279">
        <v>43313</v>
      </c>
      <c r="P760" s="296">
        <v>43465</v>
      </c>
      <c r="Q760" s="315">
        <v>103995.36</v>
      </c>
      <c r="R760" s="281">
        <v>0.6</v>
      </c>
      <c r="S760" s="282" t="s">
        <v>285</v>
      </c>
      <c r="T760" s="280">
        <v>62397.22</v>
      </c>
    </row>
    <row r="761" spans="2:20" ht="207" customHeight="1" x14ac:dyDescent="0.25">
      <c r="B761" s="384"/>
      <c r="C761" s="346"/>
      <c r="D761" s="398"/>
      <c r="E761" s="203" t="s">
        <v>781</v>
      </c>
      <c r="F761" s="115" t="s">
        <v>1632</v>
      </c>
      <c r="G761" s="329" t="s">
        <v>718</v>
      </c>
      <c r="H761" s="329" t="s">
        <v>2313</v>
      </c>
      <c r="I761" s="322" t="s">
        <v>2314</v>
      </c>
      <c r="J761" s="278" t="s">
        <v>520</v>
      </c>
      <c r="K761" s="278" t="s">
        <v>779</v>
      </c>
      <c r="L761" s="78" t="s">
        <v>2315</v>
      </c>
      <c r="M761" s="322" t="s">
        <v>384</v>
      </c>
      <c r="N761" s="279">
        <v>43370</v>
      </c>
      <c r="O761" s="279">
        <v>43307</v>
      </c>
      <c r="P761" s="296">
        <v>43465</v>
      </c>
      <c r="Q761" s="323">
        <v>116600</v>
      </c>
      <c r="R761" s="281">
        <v>0.6</v>
      </c>
      <c r="S761" s="282" t="s">
        <v>285</v>
      </c>
      <c r="T761" s="324">
        <v>69960</v>
      </c>
    </row>
    <row r="762" spans="2:20" ht="207" customHeight="1" thickBot="1" x14ac:dyDescent="0.3">
      <c r="B762" s="384"/>
      <c r="C762" s="346"/>
      <c r="D762" s="398"/>
      <c r="E762" s="167" t="s">
        <v>781</v>
      </c>
      <c r="F762" s="192" t="s">
        <v>1632</v>
      </c>
      <c r="G762" s="329" t="s">
        <v>1210</v>
      </c>
      <c r="H762" s="329" t="s">
        <v>2382</v>
      </c>
      <c r="I762" s="258" t="s">
        <v>2383</v>
      </c>
      <c r="J762" s="163" t="s">
        <v>520</v>
      </c>
      <c r="K762" s="163" t="s">
        <v>779</v>
      </c>
      <c r="L762" s="78" t="s">
        <v>2384</v>
      </c>
      <c r="M762" s="258" t="s">
        <v>384</v>
      </c>
      <c r="N762" s="260">
        <v>43370</v>
      </c>
      <c r="O762" s="260">
        <v>42856</v>
      </c>
      <c r="P762" s="260">
        <v>43465</v>
      </c>
      <c r="Q762" s="261">
        <v>167765.1</v>
      </c>
      <c r="R762" s="262">
        <v>50</v>
      </c>
      <c r="S762" s="259" t="s">
        <v>285</v>
      </c>
      <c r="T762" s="261">
        <v>83882.55</v>
      </c>
    </row>
    <row r="763" spans="2:20" ht="42.75" customHeight="1" thickBot="1" x14ac:dyDescent="0.3">
      <c r="B763" s="384"/>
      <c r="C763" s="346"/>
      <c r="D763" s="398"/>
      <c r="E763" s="388" t="s">
        <v>779</v>
      </c>
      <c r="F763" s="389"/>
      <c r="G763" s="389"/>
      <c r="H763" s="389"/>
      <c r="I763" s="389"/>
      <c r="J763" s="389"/>
      <c r="K763" s="121">
        <f>COUNTA(K755:K762)</f>
        <v>8</v>
      </c>
      <c r="L763" s="413"/>
      <c r="M763" s="414"/>
      <c r="N763" s="414"/>
      <c r="O763" s="414"/>
      <c r="P763" s="414"/>
      <c r="Q763" s="269">
        <f>SUM(Q755:Q762)</f>
        <v>9838118.2999999989</v>
      </c>
      <c r="R763" s="370"/>
      <c r="S763" s="371"/>
      <c r="T763" s="123">
        <f>SUM(T755:T762)</f>
        <v>4941118.6899999995</v>
      </c>
    </row>
    <row r="764" spans="2:20" ht="42.75" customHeight="1" thickBot="1" x14ac:dyDescent="0.3">
      <c r="B764" s="384"/>
      <c r="C764" s="385"/>
      <c r="D764" s="355" t="s">
        <v>1904</v>
      </c>
      <c r="E764" s="356"/>
      <c r="F764" s="356"/>
      <c r="G764" s="356"/>
      <c r="H764" s="356"/>
      <c r="I764" s="356"/>
      <c r="J764" s="356"/>
      <c r="K764" s="112">
        <f>K763+K737+K750+K754</f>
        <v>41</v>
      </c>
      <c r="L764" s="351"/>
      <c r="M764" s="352"/>
      <c r="N764" s="352"/>
      <c r="O764" s="352"/>
      <c r="P764" s="352"/>
      <c r="Q764" s="271">
        <f>Q763+Q737+Q750+Q754</f>
        <v>22822302.32</v>
      </c>
      <c r="R764" s="411"/>
      <c r="S764" s="412"/>
      <c r="T764" s="113">
        <f>T763+T737+T750+T754</f>
        <v>15328465.919999998</v>
      </c>
    </row>
    <row r="765" spans="2:20" s="1" customFormat="1" ht="237" customHeight="1" x14ac:dyDescent="0.25">
      <c r="B765" s="384"/>
      <c r="C765" s="346"/>
      <c r="D765" s="404" t="s">
        <v>1905</v>
      </c>
      <c r="E765" s="426" t="s">
        <v>694</v>
      </c>
      <c r="F765" s="120" t="s">
        <v>695</v>
      </c>
      <c r="G765" s="329" t="s">
        <v>356</v>
      </c>
      <c r="H765" s="329" t="s">
        <v>696</v>
      </c>
      <c r="I765" s="107" t="s">
        <v>692</v>
      </c>
      <c r="J765" s="108" t="s">
        <v>505</v>
      </c>
      <c r="K765" s="108" t="s">
        <v>881</v>
      </c>
      <c r="L765" s="78" t="s">
        <v>693</v>
      </c>
      <c r="M765" s="108" t="s">
        <v>13</v>
      </c>
      <c r="N765" s="267">
        <v>42662</v>
      </c>
      <c r="O765" s="267">
        <v>42644</v>
      </c>
      <c r="P765" s="286">
        <v>43738</v>
      </c>
      <c r="Q765" s="289">
        <v>219150</v>
      </c>
      <c r="R765" s="111">
        <v>0.8</v>
      </c>
      <c r="S765" s="110" t="s">
        <v>285</v>
      </c>
      <c r="T765" s="110">
        <v>175320</v>
      </c>
    </row>
    <row r="766" spans="2:20" s="1" customFormat="1" ht="126" customHeight="1" x14ac:dyDescent="0.25">
      <c r="B766" s="384"/>
      <c r="C766" s="346"/>
      <c r="D766" s="405"/>
      <c r="E766" s="397"/>
      <c r="F766" s="72" t="s">
        <v>695</v>
      </c>
      <c r="G766" s="329" t="s">
        <v>912</v>
      </c>
      <c r="H766" s="329" t="s">
        <v>882</v>
      </c>
      <c r="I766" s="74" t="s">
        <v>862</v>
      </c>
      <c r="J766" s="66" t="s">
        <v>505</v>
      </c>
      <c r="K766" s="66" t="s">
        <v>881</v>
      </c>
      <c r="L766" s="78" t="s">
        <v>906</v>
      </c>
      <c r="M766" s="66" t="s">
        <v>13</v>
      </c>
      <c r="N766" s="255">
        <v>42788</v>
      </c>
      <c r="O766" s="255">
        <v>42646</v>
      </c>
      <c r="P766" s="287">
        <v>43555</v>
      </c>
      <c r="Q766" s="290">
        <v>1725368.75</v>
      </c>
      <c r="R766" s="68">
        <v>0.8</v>
      </c>
      <c r="S766" s="67" t="s">
        <v>285</v>
      </c>
      <c r="T766" s="67">
        <v>1380295</v>
      </c>
    </row>
    <row r="767" spans="2:20" s="1" customFormat="1" ht="134.25" customHeight="1" x14ac:dyDescent="0.25">
      <c r="B767" s="384"/>
      <c r="C767" s="346"/>
      <c r="D767" s="405"/>
      <c r="E767" s="397"/>
      <c r="F767" s="72" t="s">
        <v>695</v>
      </c>
      <c r="G767" s="329" t="s">
        <v>911</v>
      </c>
      <c r="H767" s="329" t="s">
        <v>883</v>
      </c>
      <c r="I767" s="74" t="s">
        <v>863</v>
      </c>
      <c r="J767" s="66" t="s">
        <v>505</v>
      </c>
      <c r="K767" s="66" t="s">
        <v>881</v>
      </c>
      <c r="L767" s="78" t="s">
        <v>907</v>
      </c>
      <c r="M767" s="66" t="s">
        <v>13</v>
      </c>
      <c r="N767" s="255">
        <v>42744</v>
      </c>
      <c r="O767" s="255">
        <v>42766</v>
      </c>
      <c r="P767" s="287">
        <v>43190</v>
      </c>
      <c r="Q767" s="290">
        <v>201500</v>
      </c>
      <c r="R767" s="68">
        <v>0.8</v>
      </c>
      <c r="S767" s="67" t="s">
        <v>285</v>
      </c>
      <c r="T767" s="67">
        <v>161200</v>
      </c>
    </row>
    <row r="768" spans="2:20" s="1" customFormat="1" ht="184.5" customHeight="1" x14ac:dyDescent="0.25">
      <c r="B768" s="384"/>
      <c r="C768" s="346"/>
      <c r="D768" s="405"/>
      <c r="E768" s="397"/>
      <c r="F768" s="72" t="s">
        <v>695</v>
      </c>
      <c r="G768" s="329" t="s">
        <v>911</v>
      </c>
      <c r="H768" s="329" t="s">
        <v>884</v>
      </c>
      <c r="I768" s="74" t="s">
        <v>864</v>
      </c>
      <c r="J768" s="66" t="s">
        <v>505</v>
      </c>
      <c r="K768" s="66" t="s">
        <v>881</v>
      </c>
      <c r="L768" s="78" t="s">
        <v>908</v>
      </c>
      <c r="M768" s="66" t="s">
        <v>13</v>
      </c>
      <c r="N768" s="255">
        <v>42744</v>
      </c>
      <c r="O768" s="255">
        <v>42491</v>
      </c>
      <c r="P768" s="287">
        <v>43312</v>
      </c>
      <c r="Q768" s="290">
        <v>105410</v>
      </c>
      <c r="R768" s="68">
        <v>0.8</v>
      </c>
      <c r="S768" s="67" t="s">
        <v>285</v>
      </c>
      <c r="T768" s="67">
        <v>84328</v>
      </c>
    </row>
    <row r="769" spans="2:20" s="1" customFormat="1" ht="252.75" customHeight="1" x14ac:dyDescent="0.25">
      <c r="B769" s="384"/>
      <c r="C769" s="346"/>
      <c r="D769" s="405"/>
      <c r="E769" s="397"/>
      <c r="F769" s="72" t="s">
        <v>695</v>
      </c>
      <c r="G769" s="329" t="s">
        <v>910</v>
      </c>
      <c r="H769" s="329" t="s">
        <v>885</v>
      </c>
      <c r="I769" s="74" t="s">
        <v>865</v>
      </c>
      <c r="J769" s="66" t="s">
        <v>505</v>
      </c>
      <c r="K769" s="66" t="s">
        <v>881</v>
      </c>
      <c r="L769" s="78" t="s">
        <v>909</v>
      </c>
      <c r="M769" s="69" t="s">
        <v>983</v>
      </c>
      <c r="N769" s="255">
        <v>42788</v>
      </c>
      <c r="O769" s="255">
        <v>42831</v>
      </c>
      <c r="P769" s="287">
        <v>43465</v>
      </c>
      <c r="Q769" s="290">
        <v>2210533.27</v>
      </c>
      <c r="R769" s="68">
        <v>0.8</v>
      </c>
      <c r="S769" s="67" t="s">
        <v>285</v>
      </c>
      <c r="T769" s="67">
        <v>1768426.62</v>
      </c>
    </row>
    <row r="770" spans="2:20" s="1" customFormat="1" ht="165.75" customHeight="1" x14ac:dyDescent="0.25">
      <c r="B770" s="384"/>
      <c r="C770" s="346"/>
      <c r="D770" s="405"/>
      <c r="E770" s="397"/>
      <c r="F770" s="72" t="s">
        <v>695</v>
      </c>
      <c r="G770" s="329" t="s">
        <v>2690</v>
      </c>
      <c r="H770" s="329" t="s">
        <v>886</v>
      </c>
      <c r="I770" s="74" t="s">
        <v>866</v>
      </c>
      <c r="J770" s="66" t="s">
        <v>505</v>
      </c>
      <c r="K770" s="66" t="s">
        <v>881</v>
      </c>
      <c r="L770" s="78" t="s">
        <v>920</v>
      </c>
      <c r="M770" s="66" t="s">
        <v>15</v>
      </c>
      <c r="N770" s="255">
        <v>42744</v>
      </c>
      <c r="O770" s="255">
        <v>42979</v>
      </c>
      <c r="P770" s="287">
        <v>43465</v>
      </c>
      <c r="Q770" s="290">
        <v>332400</v>
      </c>
      <c r="R770" s="68">
        <v>0.8</v>
      </c>
      <c r="S770" s="67" t="s">
        <v>285</v>
      </c>
      <c r="T770" s="67">
        <v>265920</v>
      </c>
    </row>
    <row r="771" spans="2:20" s="1" customFormat="1" ht="129.75" customHeight="1" x14ac:dyDescent="0.25">
      <c r="B771" s="384"/>
      <c r="C771" s="346"/>
      <c r="D771" s="405"/>
      <c r="E771" s="397"/>
      <c r="F771" s="72" t="s">
        <v>695</v>
      </c>
      <c r="G771" s="329" t="s">
        <v>913</v>
      </c>
      <c r="H771" s="329" t="s">
        <v>887</v>
      </c>
      <c r="I771" s="74" t="s">
        <v>867</v>
      </c>
      <c r="J771" s="66" t="s">
        <v>505</v>
      </c>
      <c r="K771" s="66" t="s">
        <v>881</v>
      </c>
      <c r="L771" s="78" t="s">
        <v>921</v>
      </c>
      <c r="M771" s="66" t="s">
        <v>384</v>
      </c>
      <c r="N771" s="255">
        <v>42744</v>
      </c>
      <c r="O771" s="255">
        <v>42773</v>
      </c>
      <c r="P771" s="287">
        <v>43502</v>
      </c>
      <c r="Q771" s="290">
        <v>754720</v>
      </c>
      <c r="R771" s="68">
        <v>0.8</v>
      </c>
      <c r="S771" s="67" t="s">
        <v>285</v>
      </c>
      <c r="T771" s="67">
        <v>603776</v>
      </c>
    </row>
    <row r="772" spans="2:20" s="1" customFormat="1" ht="114" customHeight="1" x14ac:dyDescent="0.25">
      <c r="B772" s="384"/>
      <c r="C772" s="346"/>
      <c r="D772" s="405"/>
      <c r="E772" s="397"/>
      <c r="F772" s="72" t="s">
        <v>695</v>
      </c>
      <c r="G772" s="329" t="s">
        <v>913</v>
      </c>
      <c r="H772" s="329" t="s">
        <v>888</v>
      </c>
      <c r="I772" s="74" t="s">
        <v>868</v>
      </c>
      <c r="J772" s="66" t="s">
        <v>505</v>
      </c>
      <c r="K772" s="66" t="s">
        <v>881</v>
      </c>
      <c r="L772" s="78" t="s">
        <v>922</v>
      </c>
      <c r="M772" s="66" t="s">
        <v>384</v>
      </c>
      <c r="N772" s="255">
        <v>42744</v>
      </c>
      <c r="O772" s="255">
        <v>42773</v>
      </c>
      <c r="P772" s="287">
        <v>43502</v>
      </c>
      <c r="Q772" s="290">
        <v>184500</v>
      </c>
      <c r="R772" s="68">
        <v>0.8</v>
      </c>
      <c r="S772" s="67" t="s">
        <v>285</v>
      </c>
      <c r="T772" s="67">
        <v>147600</v>
      </c>
    </row>
    <row r="773" spans="2:20" s="1" customFormat="1" ht="180" customHeight="1" x14ac:dyDescent="0.25">
      <c r="B773" s="384"/>
      <c r="C773" s="346"/>
      <c r="D773" s="405"/>
      <c r="E773" s="397"/>
      <c r="F773" s="72" t="s">
        <v>695</v>
      </c>
      <c r="G773" s="329" t="s">
        <v>713</v>
      </c>
      <c r="H773" s="329" t="s">
        <v>889</v>
      </c>
      <c r="I773" s="74" t="s">
        <v>869</v>
      </c>
      <c r="J773" s="66" t="s">
        <v>505</v>
      </c>
      <c r="K773" s="66" t="s">
        <v>881</v>
      </c>
      <c r="L773" s="78" t="s">
        <v>923</v>
      </c>
      <c r="M773" s="69" t="s">
        <v>1116</v>
      </c>
      <c r="N773" s="255">
        <v>42788</v>
      </c>
      <c r="O773" s="255">
        <v>42339</v>
      </c>
      <c r="P773" s="287">
        <v>43373</v>
      </c>
      <c r="Q773" s="290">
        <v>1827214.74</v>
      </c>
      <c r="R773" s="68">
        <v>0.8</v>
      </c>
      <c r="S773" s="67" t="s">
        <v>285</v>
      </c>
      <c r="T773" s="67">
        <v>1461771.79</v>
      </c>
    </row>
    <row r="774" spans="2:20" s="1" customFormat="1" ht="286.5" customHeight="1" x14ac:dyDescent="0.25">
      <c r="B774" s="384"/>
      <c r="C774" s="346"/>
      <c r="D774" s="405"/>
      <c r="E774" s="397"/>
      <c r="F774" s="72" t="s">
        <v>695</v>
      </c>
      <c r="G774" s="329" t="s">
        <v>914</v>
      </c>
      <c r="H774" s="329" t="s">
        <v>890</v>
      </c>
      <c r="I774" s="74" t="s">
        <v>870</v>
      </c>
      <c r="J774" s="66" t="s">
        <v>505</v>
      </c>
      <c r="K774" s="66" t="s">
        <v>881</v>
      </c>
      <c r="L774" s="78" t="s">
        <v>924</v>
      </c>
      <c r="M774" s="69" t="s">
        <v>73</v>
      </c>
      <c r="N774" s="255">
        <v>42744</v>
      </c>
      <c r="O774" s="255">
        <v>42941</v>
      </c>
      <c r="P774" s="287">
        <v>43490</v>
      </c>
      <c r="Q774" s="290">
        <v>124504.64</v>
      </c>
      <c r="R774" s="68">
        <v>0.8</v>
      </c>
      <c r="S774" s="67" t="s">
        <v>285</v>
      </c>
      <c r="T774" s="67">
        <v>99603.71</v>
      </c>
    </row>
    <row r="775" spans="2:20" s="1" customFormat="1" ht="209.25" customHeight="1" x14ac:dyDescent="0.25">
      <c r="B775" s="384"/>
      <c r="C775" s="346"/>
      <c r="D775" s="405"/>
      <c r="E775" s="397"/>
      <c r="F775" s="72" t="s">
        <v>695</v>
      </c>
      <c r="G775" s="329" t="s">
        <v>915</v>
      </c>
      <c r="H775" s="329" t="s">
        <v>891</v>
      </c>
      <c r="I775" s="74" t="s">
        <v>871</v>
      </c>
      <c r="J775" s="66" t="s">
        <v>505</v>
      </c>
      <c r="K775" s="66" t="s">
        <v>881</v>
      </c>
      <c r="L775" s="78" t="s">
        <v>928</v>
      </c>
      <c r="M775" s="69" t="s">
        <v>18</v>
      </c>
      <c r="N775" s="255">
        <v>42744</v>
      </c>
      <c r="O775" s="255">
        <v>42906</v>
      </c>
      <c r="P775" s="287">
        <v>43061</v>
      </c>
      <c r="Q775" s="290">
        <v>50122.5</v>
      </c>
      <c r="R775" s="68">
        <v>0.8</v>
      </c>
      <c r="S775" s="67" t="s">
        <v>285</v>
      </c>
      <c r="T775" s="67">
        <v>40098</v>
      </c>
    </row>
    <row r="776" spans="2:20" s="1" customFormat="1" ht="207.75" customHeight="1" x14ac:dyDescent="0.25">
      <c r="B776" s="384"/>
      <c r="C776" s="346"/>
      <c r="D776" s="405"/>
      <c r="E776" s="397"/>
      <c r="F776" s="72" t="s">
        <v>695</v>
      </c>
      <c r="G776" s="329" t="s">
        <v>916</v>
      </c>
      <c r="H776" s="329" t="s">
        <v>892</v>
      </c>
      <c r="I776" s="74" t="s">
        <v>872</v>
      </c>
      <c r="J776" s="66" t="s">
        <v>505</v>
      </c>
      <c r="K776" s="66" t="s">
        <v>881</v>
      </c>
      <c r="L776" s="78" t="s">
        <v>928</v>
      </c>
      <c r="M776" s="66" t="s">
        <v>7</v>
      </c>
      <c r="N776" s="255">
        <v>42744</v>
      </c>
      <c r="O776" s="255">
        <v>43041</v>
      </c>
      <c r="P776" s="287">
        <v>43404</v>
      </c>
      <c r="Q776" s="290">
        <v>44772</v>
      </c>
      <c r="R776" s="68">
        <v>0.8</v>
      </c>
      <c r="S776" s="67" t="s">
        <v>285</v>
      </c>
      <c r="T776" s="67">
        <v>35817.599999999999</v>
      </c>
    </row>
    <row r="777" spans="2:20" s="1" customFormat="1" ht="181.5" customHeight="1" x14ac:dyDescent="0.25">
      <c r="B777" s="384"/>
      <c r="C777" s="346"/>
      <c r="D777" s="405"/>
      <c r="E777" s="397"/>
      <c r="F777" s="72" t="s">
        <v>695</v>
      </c>
      <c r="G777" s="329" t="s">
        <v>917</v>
      </c>
      <c r="H777" s="329" t="s">
        <v>893</v>
      </c>
      <c r="I777" s="74" t="s">
        <v>873</v>
      </c>
      <c r="J777" s="66" t="s">
        <v>505</v>
      </c>
      <c r="K777" s="66" t="s">
        <v>881</v>
      </c>
      <c r="L777" s="78" t="s">
        <v>928</v>
      </c>
      <c r="M777" s="66" t="s">
        <v>21</v>
      </c>
      <c r="N777" s="255">
        <v>42744</v>
      </c>
      <c r="O777" s="255">
        <v>42823</v>
      </c>
      <c r="P777" s="287">
        <v>43061</v>
      </c>
      <c r="Q777" s="290">
        <v>49015.5</v>
      </c>
      <c r="R777" s="68">
        <v>0.8</v>
      </c>
      <c r="S777" s="67" t="s">
        <v>285</v>
      </c>
      <c r="T777" s="67">
        <v>39212.400000000001</v>
      </c>
    </row>
    <row r="778" spans="2:20" s="1" customFormat="1" ht="195" customHeight="1" x14ac:dyDescent="0.25">
      <c r="B778" s="384"/>
      <c r="C778" s="346"/>
      <c r="D778" s="405"/>
      <c r="E778" s="397"/>
      <c r="F778" s="72" t="s">
        <v>695</v>
      </c>
      <c r="G778" s="329" t="s">
        <v>918</v>
      </c>
      <c r="H778" s="329" t="s">
        <v>894</v>
      </c>
      <c r="I778" s="74" t="s">
        <v>874</v>
      </c>
      <c r="J778" s="66" t="s">
        <v>505</v>
      </c>
      <c r="K778" s="66" t="s">
        <v>881</v>
      </c>
      <c r="L778" s="78" t="s">
        <v>928</v>
      </c>
      <c r="M778" s="66" t="s">
        <v>15</v>
      </c>
      <c r="N778" s="255">
        <v>42744</v>
      </c>
      <c r="O778" s="255">
        <v>42884</v>
      </c>
      <c r="P778" s="287">
        <v>43465</v>
      </c>
      <c r="Q778" s="290">
        <v>92127</v>
      </c>
      <c r="R778" s="68">
        <v>0.8</v>
      </c>
      <c r="S778" s="67" t="s">
        <v>285</v>
      </c>
      <c r="T778" s="67">
        <v>73701.600000000006</v>
      </c>
    </row>
    <row r="779" spans="2:20" s="1" customFormat="1" ht="196.5" customHeight="1" x14ac:dyDescent="0.25">
      <c r="B779" s="384"/>
      <c r="C779" s="346"/>
      <c r="D779" s="405"/>
      <c r="E779" s="397"/>
      <c r="F779" s="72" t="s">
        <v>695</v>
      </c>
      <c r="G779" s="329" t="s">
        <v>919</v>
      </c>
      <c r="H779" s="329" t="s">
        <v>895</v>
      </c>
      <c r="I779" s="74" t="s">
        <v>875</v>
      </c>
      <c r="J779" s="66" t="s">
        <v>505</v>
      </c>
      <c r="K779" s="66" t="s">
        <v>881</v>
      </c>
      <c r="L779" s="78" t="s">
        <v>928</v>
      </c>
      <c r="M779" s="66" t="s">
        <v>227</v>
      </c>
      <c r="N779" s="255">
        <v>42744</v>
      </c>
      <c r="O779" s="255">
        <v>42894</v>
      </c>
      <c r="P779" s="287">
        <v>43404</v>
      </c>
      <c r="Q779" s="290">
        <v>51783</v>
      </c>
      <c r="R779" s="68">
        <v>0.8</v>
      </c>
      <c r="S779" s="67" t="s">
        <v>285</v>
      </c>
      <c r="T779" s="67">
        <v>41426.400000000001</v>
      </c>
    </row>
    <row r="780" spans="2:20" s="1" customFormat="1" ht="250.5" customHeight="1" x14ac:dyDescent="0.25">
      <c r="B780" s="384"/>
      <c r="C780" s="346"/>
      <c r="D780" s="405"/>
      <c r="E780" s="397"/>
      <c r="F780" s="72" t="s">
        <v>695</v>
      </c>
      <c r="G780" s="329" t="s">
        <v>2691</v>
      </c>
      <c r="H780" s="329" t="s">
        <v>896</v>
      </c>
      <c r="I780" s="74" t="s">
        <v>876</v>
      </c>
      <c r="J780" s="66" t="s">
        <v>505</v>
      </c>
      <c r="K780" s="66" t="s">
        <v>881</v>
      </c>
      <c r="L780" s="78" t="s">
        <v>929</v>
      </c>
      <c r="M780" s="66" t="s">
        <v>25</v>
      </c>
      <c r="N780" s="255">
        <v>42744</v>
      </c>
      <c r="O780" s="255">
        <v>42167</v>
      </c>
      <c r="P780" s="287">
        <v>43465</v>
      </c>
      <c r="Q780" s="290">
        <v>520209</v>
      </c>
      <c r="R780" s="68">
        <v>0.8</v>
      </c>
      <c r="S780" s="67" t="s">
        <v>285</v>
      </c>
      <c r="T780" s="67">
        <v>416167.2</v>
      </c>
    </row>
    <row r="781" spans="2:20" s="1" customFormat="1" ht="246" customHeight="1" x14ac:dyDescent="0.25">
      <c r="B781" s="384"/>
      <c r="C781" s="346"/>
      <c r="D781" s="405"/>
      <c r="E781" s="397"/>
      <c r="F781" s="72" t="s">
        <v>695</v>
      </c>
      <c r="G781" s="329" t="s">
        <v>933</v>
      </c>
      <c r="H781" s="329" t="s">
        <v>897</v>
      </c>
      <c r="I781" s="74" t="s">
        <v>877</v>
      </c>
      <c r="J781" s="66" t="s">
        <v>505</v>
      </c>
      <c r="K781" s="66" t="s">
        <v>881</v>
      </c>
      <c r="L781" s="78" t="s">
        <v>925</v>
      </c>
      <c r="M781" s="66" t="s">
        <v>15</v>
      </c>
      <c r="N781" s="255">
        <v>42744</v>
      </c>
      <c r="O781" s="255">
        <v>42927</v>
      </c>
      <c r="P781" s="287">
        <v>43266</v>
      </c>
      <c r="Q781" s="290">
        <v>42189</v>
      </c>
      <c r="R781" s="68">
        <v>0.8</v>
      </c>
      <c r="S781" s="67" t="s">
        <v>285</v>
      </c>
      <c r="T781" s="67">
        <v>33751.199999999997</v>
      </c>
    </row>
    <row r="782" spans="2:20" s="1" customFormat="1" ht="241.5" customHeight="1" x14ac:dyDescent="0.25">
      <c r="B782" s="384"/>
      <c r="C782" s="346"/>
      <c r="D782" s="405"/>
      <c r="E782" s="397"/>
      <c r="F782" s="72" t="s">
        <v>695</v>
      </c>
      <c r="G782" s="329" t="s">
        <v>932</v>
      </c>
      <c r="H782" s="329" t="s">
        <v>898</v>
      </c>
      <c r="I782" s="74" t="s">
        <v>878</v>
      </c>
      <c r="J782" s="66" t="s">
        <v>505</v>
      </c>
      <c r="K782" s="66" t="s">
        <v>881</v>
      </c>
      <c r="L782" s="78" t="s">
        <v>926</v>
      </c>
      <c r="M782" s="66" t="s">
        <v>7</v>
      </c>
      <c r="N782" s="255">
        <v>42744</v>
      </c>
      <c r="O782" s="255">
        <v>42701</v>
      </c>
      <c r="P782" s="287">
        <v>43351</v>
      </c>
      <c r="Q782" s="290">
        <v>47970</v>
      </c>
      <c r="R782" s="68">
        <v>0.8</v>
      </c>
      <c r="S782" s="67" t="s">
        <v>285</v>
      </c>
      <c r="T782" s="67">
        <v>38376</v>
      </c>
    </row>
    <row r="783" spans="2:20" s="1" customFormat="1" ht="234.75" customHeight="1" x14ac:dyDescent="0.25">
      <c r="B783" s="384"/>
      <c r="C783" s="346"/>
      <c r="D783" s="405"/>
      <c r="E783" s="397"/>
      <c r="F783" s="72" t="s">
        <v>695</v>
      </c>
      <c r="G783" s="329" t="s">
        <v>2535</v>
      </c>
      <c r="H783" s="329" t="s">
        <v>899</v>
      </c>
      <c r="I783" s="74" t="s">
        <v>879</v>
      </c>
      <c r="J783" s="66" t="s">
        <v>505</v>
      </c>
      <c r="K783" s="66" t="s">
        <v>881</v>
      </c>
      <c r="L783" s="78" t="s">
        <v>927</v>
      </c>
      <c r="M783" s="66" t="s">
        <v>13</v>
      </c>
      <c r="N783" s="255">
        <v>42744</v>
      </c>
      <c r="O783" s="255">
        <v>42887</v>
      </c>
      <c r="P783" s="287">
        <v>43616</v>
      </c>
      <c r="Q783" s="290">
        <v>575131.6</v>
      </c>
      <c r="R783" s="68">
        <v>0.8</v>
      </c>
      <c r="S783" s="67" t="s">
        <v>285</v>
      </c>
      <c r="T783" s="67">
        <v>460105.28</v>
      </c>
    </row>
    <row r="784" spans="2:20" s="1" customFormat="1" ht="201.75" customHeight="1" x14ac:dyDescent="0.25">
      <c r="B784" s="384"/>
      <c r="C784" s="346"/>
      <c r="D784" s="405"/>
      <c r="E784" s="397"/>
      <c r="F784" s="72" t="s">
        <v>695</v>
      </c>
      <c r="G784" s="329" t="s">
        <v>931</v>
      </c>
      <c r="H784" s="329" t="s">
        <v>900</v>
      </c>
      <c r="I784" s="74" t="s">
        <v>880</v>
      </c>
      <c r="J784" s="66" t="s">
        <v>505</v>
      </c>
      <c r="K784" s="66" t="s">
        <v>881</v>
      </c>
      <c r="L784" s="78" t="s">
        <v>930</v>
      </c>
      <c r="M784" s="66" t="s">
        <v>30</v>
      </c>
      <c r="N784" s="255">
        <v>42744</v>
      </c>
      <c r="O784" s="255">
        <v>42856</v>
      </c>
      <c r="P784" s="287">
        <v>43343</v>
      </c>
      <c r="Q784" s="290">
        <v>299626.68</v>
      </c>
      <c r="R784" s="68">
        <v>0.8</v>
      </c>
      <c r="S784" s="67" t="s">
        <v>285</v>
      </c>
      <c r="T784" s="67">
        <v>239701.34</v>
      </c>
    </row>
    <row r="785" spans="2:20" s="1" customFormat="1" ht="73.5" customHeight="1" x14ac:dyDescent="0.25">
      <c r="B785" s="384"/>
      <c r="C785" s="346"/>
      <c r="D785" s="405"/>
      <c r="E785" s="397"/>
      <c r="F785" s="93" t="s">
        <v>1123</v>
      </c>
      <c r="G785" s="329" t="s">
        <v>912</v>
      </c>
      <c r="H785" s="329" t="s">
        <v>1124</v>
      </c>
      <c r="I785" s="74" t="s">
        <v>1129</v>
      </c>
      <c r="J785" s="66" t="s">
        <v>505</v>
      </c>
      <c r="K785" s="66" t="s">
        <v>881</v>
      </c>
      <c r="L785" s="78" t="s">
        <v>1132</v>
      </c>
      <c r="M785" s="66" t="s">
        <v>13</v>
      </c>
      <c r="N785" s="255">
        <v>42877</v>
      </c>
      <c r="O785" s="255">
        <v>42795</v>
      </c>
      <c r="P785" s="287">
        <v>43524</v>
      </c>
      <c r="Q785" s="290">
        <v>976165.95</v>
      </c>
      <c r="R785" s="68">
        <v>0.8</v>
      </c>
      <c r="S785" s="67" t="s">
        <v>285</v>
      </c>
      <c r="T785" s="67">
        <v>780932.76</v>
      </c>
    </row>
    <row r="786" spans="2:20" s="1" customFormat="1" ht="204" customHeight="1" x14ac:dyDescent="0.25">
      <c r="B786" s="384"/>
      <c r="C786" s="346"/>
      <c r="D786" s="405"/>
      <c r="E786" s="397"/>
      <c r="F786" s="93" t="s">
        <v>1123</v>
      </c>
      <c r="G786" s="329" t="s">
        <v>356</v>
      </c>
      <c r="H786" s="329" t="s">
        <v>1125</v>
      </c>
      <c r="I786" s="74" t="s">
        <v>1130</v>
      </c>
      <c r="J786" s="66" t="s">
        <v>505</v>
      </c>
      <c r="K786" s="66" t="s">
        <v>881</v>
      </c>
      <c r="L786" s="78" t="s">
        <v>1133</v>
      </c>
      <c r="M786" s="66" t="s">
        <v>13</v>
      </c>
      <c r="N786" s="255">
        <v>42870</v>
      </c>
      <c r="O786" s="255">
        <v>42675</v>
      </c>
      <c r="P786" s="287">
        <v>43646</v>
      </c>
      <c r="Q786" s="290">
        <v>346141</v>
      </c>
      <c r="R786" s="68">
        <v>0.8</v>
      </c>
      <c r="S786" s="67" t="s">
        <v>285</v>
      </c>
      <c r="T786" s="67">
        <v>276912.8</v>
      </c>
    </row>
    <row r="787" spans="2:20" s="1" customFormat="1" ht="204" customHeight="1" x14ac:dyDescent="0.25">
      <c r="B787" s="384"/>
      <c r="C787" s="346"/>
      <c r="D787" s="405"/>
      <c r="E787" s="397"/>
      <c r="F787" s="93" t="s">
        <v>1123</v>
      </c>
      <c r="G787" s="329" t="s">
        <v>1250</v>
      </c>
      <c r="H787" s="329" t="s">
        <v>1126</v>
      </c>
      <c r="I787" s="74" t="s">
        <v>1131</v>
      </c>
      <c r="J787" s="66" t="s">
        <v>505</v>
      </c>
      <c r="K787" s="66" t="s">
        <v>881</v>
      </c>
      <c r="L787" s="78" t="s">
        <v>1136</v>
      </c>
      <c r="M787" s="66" t="s">
        <v>4</v>
      </c>
      <c r="N787" s="255">
        <v>42877</v>
      </c>
      <c r="O787" s="255">
        <v>42828</v>
      </c>
      <c r="P787" s="287">
        <v>43392</v>
      </c>
      <c r="Q787" s="290">
        <v>37515</v>
      </c>
      <c r="R787" s="68">
        <v>0.8</v>
      </c>
      <c r="S787" s="67" t="s">
        <v>285</v>
      </c>
      <c r="T787" s="67">
        <v>30012</v>
      </c>
    </row>
    <row r="788" spans="2:20" s="1" customFormat="1" ht="204" customHeight="1" x14ac:dyDescent="0.25">
      <c r="B788" s="384"/>
      <c r="C788" s="346"/>
      <c r="D788" s="405"/>
      <c r="E788" s="397"/>
      <c r="F788" s="93" t="s">
        <v>1123</v>
      </c>
      <c r="G788" s="329" t="s">
        <v>1211</v>
      </c>
      <c r="H788" s="329" t="s">
        <v>1127</v>
      </c>
      <c r="I788" s="74" t="s">
        <v>1134</v>
      </c>
      <c r="J788" s="66" t="s">
        <v>505</v>
      </c>
      <c r="K788" s="66" t="s">
        <v>881</v>
      </c>
      <c r="L788" s="78" t="s">
        <v>1137</v>
      </c>
      <c r="M788" s="66" t="s">
        <v>1026</v>
      </c>
      <c r="N788" s="255">
        <v>42866</v>
      </c>
      <c r="O788" s="255">
        <v>42763</v>
      </c>
      <c r="P788" s="287">
        <v>43100</v>
      </c>
      <c r="Q788" s="290">
        <v>184500</v>
      </c>
      <c r="R788" s="68">
        <v>0.8</v>
      </c>
      <c r="S788" s="67" t="s">
        <v>285</v>
      </c>
      <c r="T788" s="67">
        <v>147600</v>
      </c>
    </row>
    <row r="789" spans="2:20" s="1" customFormat="1" ht="204" customHeight="1" thickBot="1" x14ac:dyDescent="0.3">
      <c r="B789" s="384"/>
      <c r="C789" s="346"/>
      <c r="D789" s="405"/>
      <c r="E789" s="417"/>
      <c r="F789" s="100" t="s">
        <v>1123</v>
      </c>
      <c r="G789" s="329" t="s">
        <v>1251</v>
      </c>
      <c r="H789" s="329" t="s">
        <v>1128</v>
      </c>
      <c r="I789" s="96" t="s">
        <v>1135</v>
      </c>
      <c r="J789" s="94" t="s">
        <v>505</v>
      </c>
      <c r="K789" s="94" t="s">
        <v>881</v>
      </c>
      <c r="L789" s="78" t="s">
        <v>1138</v>
      </c>
      <c r="M789" s="94" t="s">
        <v>25</v>
      </c>
      <c r="N789" s="260">
        <v>42877</v>
      </c>
      <c r="O789" s="260">
        <v>42856</v>
      </c>
      <c r="P789" s="288">
        <v>43098</v>
      </c>
      <c r="Q789" s="291">
        <v>19157.89</v>
      </c>
      <c r="R789" s="99">
        <v>0.8</v>
      </c>
      <c r="S789" s="98" t="s">
        <v>285</v>
      </c>
      <c r="T789" s="98">
        <v>15326.31</v>
      </c>
    </row>
    <row r="790" spans="2:20" ht="42.75" customHeight="1" thickBot="1" x14ac:dyDescent="0.3">
      <c r="B790" s="384"/>
      <c r="C790" s="385"/>
      <c r="D790" s="405"/>
      <c r="E790" s="388" t="s">
        <v>881</v>
      </c>
      <c r="F790" s="389"/>
      <c r="G790" s="389"/>
      <c r="H790" s="389"/>
      <c r="I790" s="389"/>
      <c r="J790" s="389"/>
      <c r="K790" s="219">
        <f>COUNTA(K765:K789)</f>
        <v>25</v>
      </c>
      <c r="L790" s="413"/>
      <c r="M790" s="414"/>
      <c r="N790" s="414"/>
      <c r="O790" s="414"/>
      <c r="P790" s="414"/>
      <c r="Q790" s="269">
        <f>SUM(Q765:Q789)</f>
        <v>11021727.519999998</v>
      </c>
      <c r="R790" s="370"/>
      <c r="S790" s="371"/>
      <c r="T790" s="223">
        <f>SUM(T765:T789)</f>
        <v>8817382.0100000016</v>
      </c>
    </row>
    <row r="791" spans="2:20" ht="258" customHeight="1" x14ac:dyDescent="0.25">
      <c r="B791" s="384"/>
      <c r="C791" s="385"/>
      <c r="D791" s="405"/>
      <c r="E791" s="126" t="s">
        <v>2278</v>
      </c>
      <c r="F791" s="120" t="s">
        <v>2279</v>
      </c>
      <c r="G791" s="329" t="s">
        <v>1639</v>
      </c>
      <c r="H791" s="329" t="s">
        <v>2280</v>
      </c>
      <c r="I791" s="128" t="s">
        <v>2281</v>
      </c>
      <c r="J791" s="220" t="s">
        <v>522</v>
      </c>
      <c r="K791" s="220" t="s">
        <v>2277</v>
      </c>
      <c r="L791" s="78" t="s">
        <v>2284</v>
      </c>
      <c r="M791" s="220" t="s">
        <v>384</v>
      </c>
      <c r="N791" s="267">
        <v>43286</v>
      </c>
      <c r="O791" s="267">
        <v>43282</v>
      </c>
      <c r="P791" s="286">
        <v>44196</v>
      </c>
      <c r="Q791" s="306">
        <v>72500</v>
      </c>
      <c r="R791" s="111">
        <v>0.8</v>
      </c>
      <c r="S791" s="130" t="s">
        <v>379</v>
      </c>
      <c r="T791" s="130">
        <v>58000</v>
      </c>
    </row>
    <row r="792" spans="2:20" ht="332.25" customHeight="1" x14ac:dyDescent="0.25">
      <c r="B792" s="384"/>
      <c r="C792" s="385"/>
      <c r="D792" s="405"/>
      <c r="E792" s="88" t="s">
        <v>2278</v>
      </c>
      <c r="F792" s="72" t="s">
        <v>2279</v>
      </c>
      <c r="G792" s="329" t="s">
        <v>2532</v>
      </c>
      <c r="H792" s="329" t="s">
        <v>2280</v>
      </c>
      <c r="I792" s="87" t="s">
        <v>2282</v>
      </c>
      <c r="J792" s="221" t="s">
        <v>522</v>
      </c>
      <c r="K792" s="221" t="s">
        <v>2277</v>
      </c>
      <c r="L792" s="78" t="s">
        <v>2285</v>
      </c>
      <c r="M792" s="221" t="s">
        <v>384</v>
      </c>
      <c r="N792" s="255">
        <v>43286</v>
      </c>
      <c r="O792" s="255">
        <v>43191</v>
      </c>
      <c r="P792" s="287">
        <v>44196</v>
      </c>
      <c r="Q792" s="299">
        <v>71000</v>
      </c>
      <c r="R792" s="68">
        <v>0.8</v>
      </c>
      <c r="S792" s="77" t="s">
        <v>379</v>
      </c>
      <c r="T792" s="77">
        <v>56800</v>
      </c>
    </row>
    <row r="793" spans="2:20" ht="209.25" customHeight="1" thickBot="1" x14ac:dyDescent="0.3">
      <c r="B793" s="384"/>
      <c r="C793" s="385"/>
      <c r="D793" s="405"/>
      <c r="E793" s="203" t="s">
        <v>2278</v>
      </c>
      <c r="F793" s="115" t="s">
        <v>2279</v>
      </c>
      <c r="G793" s="329" t="s">
        <v>2669</v>
      </c>
      <c r="H793" s="329" t="s">
        <v>2280</v>
      </c>
      <c r="I793" s="117" t="s">
        <v>2283</v>
      </c>
      <c r="J793" s="222" t="s">
        <v>522</v>
      </c>
      <c r="K793" s="222" t="s">
        <v>2277</v>
      </c>
      <c r="L793" s="78" t="s">
        <v>2286</v>
      </c>
      <c r="M793" s="222" t="s">
        <v>384</v>
      </c>
      <c r="N793" s="260">
        <v>43299</v>
      </c>
      <c r="O793" s="260">
        <v>43009</v>
      </c>
      <c r="P793" s="288">
        <v>44104</v>
      </c>
      <c r="Q793" s="303">
        <v>69858.63</v>
      </c>
      <c r="R793" s="99">
        <v>0.8</v>
      </c>
      <c r="S793" s="119" t="s">
        <v>379</v>
      </c>
      <c r="T793" s="119">
        <v>55886.9</v>
      </c>
    </row>
    <row r="794" spans="2:20" ht="42.75" customHeight="1" thickBot="1" x14ac:dyDescent="0.3">
      <c r="B794" s="384"/>
      <c r="C794" s="385"/>
      <c r="D794" s="406"/>
      <c r="E794" s="388" t="s">
        <v>2277</v>
      </c>
      <c r="F794" s="389"/>
      <c r="G794" s="389"/>
      <c r="H794" s="389"/>
      <c r="I794" s="389"/>
      <c r="J794" s="389"/>
      <c r="K794" s="219">
        <f>COUNTA(K791:K793)</f>
        <v>3</v>
      </c>
      <c r="L794" s="413"/>
      <c r="M794" s="414"/>
      <c r="N794" s="414"/>
      <c r="O794" s="414"/>
      <c r="P794" s="428"/>
      <c r="Q794" s="223">
        <f>SUM(Q791:Q793)</f>
        <v>213358.63</v>
      </c>
      <c r="R794" s="370"/>
      <c r="S794" s="371"/>
      <c r="T794" s="223">
        <f t="shared" ref="T794" si="1">SUM(T791:T793)</f>
        <v>170686.9</v>
      </c>
    </row>
    <row r="795" spans="2:20" ht="42.75" customHeight="1" thickBot="1" x14ac:dyDescent="0.3">
      <c r="B795" s="384"/>
      <c r="C795" s="385"/>
      <c r="D795" s="355" t="s">
        <v>1905</v>
      </c>
      <c r="E795" s="356"/>
      <c r="F795" s="356"/>
      <c r="G795" s="356"/>
      <c r="H795" s="356"/>
      <c r="I795" s="356"/>
      <c r="J795" s="356"/>
      <c r="K795" s="112">
        <f>K794+K790</f>
        <v>28</v>
      </c>
      <c r="L795" s="351"/>
      <c r="M795" s="352"/>
      <c r="N795" s="352"/>
      <c r="O795" s="352"/>
      <c r="P795" s="427"/>
      <c r="Q795" s="113">
        <f>Q794+Q790</f>
        <v>11235086.149999999</v>
      </c>
      <c r="R795" s="411"/>
      <c r="S795" s="412"/>
      <c r="T795" s="113">
        <f>T794+T790</f>
        <v>8988068.910000002</v>
      </c>
    </row>
    <row r="796" spans="2:20" ht="123.75" customHeight="1" x14ac:dyDescent="0.25">
      <c r="B796" s="384"/>
      <c r="C796" s="346"/>
      <c r="D796" s="357" t="s">
        <v>1906</v>
      </c>
      <c r="E796" s="357" t="s">
        <v>355</v>
      </c>
      <c r="F796" s="105" t="s">
        <v>366</v>
      </c>
      <c r="G796" s="329" t="s">
        <v>360</v>
      </c>
      <c r="H796" s="329" t="s">
        <v>361</v>
      </c>
      <c r="I796" s="107" t="s">
        <v>362</v>
      </c>
      <c r="J796" s="108"/>
      <c r="K796" s="108"/>
      <c r="L796" s="78" t="s">
        <v>363</v>
      </c>
      <c r="M796" s="108" t="s">
        <v>384</v>
      </c>
      <c r="N796" s="267">
        <v>42376</v>
      </c>
      <c r="O796" s="267">
        <v>42005</v>
      </c>
      <c r="P796" s="286">
        <v>43100</v>
      </c>
      <c r="Q796" s="289">
        <v>150000</v>
      </c>
      <c r="R796" s="111">
        <v>0.7</v>
      </c>
      <c r="S796" s="110" t="s">
        <v>285</v>
      </c>
      <c r="T796" s="110">
        <v>105000</v>
      </c>
    </row>
    <row r="797" spans="2:20" ht="90" customHeight="1" x14ac:dyDescent="0.25">
      <c r="B797" s="384"/>
      <c r="C797" s="346"/>
      <c r="D797" s="358"/>
      <c r="E797" s="358"/>
      <c r="F797" s="71" t="s">
        <v>366</v>
      </c>
      <c r="G797" s="329" t="s">
        <v>356</v>
      </c>
      <c r="H797" s="329" t="s">
        <v>357</v>
      </c>
      <c r="I797" s="74" t="s">
        <v>358</v>
      </c>
      <c r="J797" s="66"/>
      <c r="K797" s="66"/>
      <c r="L797" s="78" t="s">
        <v>359</v>
      </c>
      <c r="M797" s="66" t="s">
        <v>13</v>
      </c>
      <c r="N797" s="255">
        <v>42285</v>
      </c>
      <c r="O797" s="255">
        <v>42005</v>
      </c>
      <c r="P797" s="287">
        <v>43555</v>
      </c>
      <c r="Q797" s="290">
        <v>7023003.5</v>
      </c>
      <c r="R797" s="68">
        <v>0.85</v>
      </c>
      <c r="S797" s="67" t="s">
        <v>285</v>
      </c>
      <c r="T797" s="67">
        <v>5969552.9800000004</v>
      </c>
    </row>
    <row r="798" spans="2:20" ht="78" customHeight="1" x14ac:dyDescent="0.25">
      <c r="B798" s="384"/>
      <c r="C798" s="346"/>
      <c r="D798" s="358"/>
      <c r="E798" s="358"/>
      <c r="F798" s="71" t="s">
        <v>366</v>
      </c>
      <c r="G798" s="329" t="s">
        <v>370</v>
      </c>
      <c r="H798" s="329" t="s">
        <v>372</v>
      </c>
      <c r="I798" s="74" t="s">
        <v>367</v>
      </c>
      <c r="J798" s="66"/>
      <c r="K798" s="66"/>
      <c r="L798" s="78" t="s">
        <v>376</v>
      </c>
      <c r="M798" s="66" t="s">
        <v>384</v>
      </c>
      <c r="N798" s="255">
        <v>42479</v>
      </c>
      <c r="O798" s="255">
        <v>42005</v>
      </c>
      <c r="P798" s="287">
        <v>42735</v>
      </c>
      <c r="Q798" s="290">
        <v>25000</v>
      </c>
      <c r="R798" s="68">
        <v>0.7</v>
      </c>
      <c r="S798" s="67" t="s">
        <v>285</v>
      </c>
      <c r="T798" s="67">
        <v>17500</v>
      </c>
    </row>
    <row r="799" spans="2:20" s="1" customFormat="1" ht="81.75" customHeight="1" x14ac:dyDescent="0.25">
      <c r="B799" s="384"/>
      <c r="C799" s="346"/>
      <c r="D799" s="358"/>
      <c r="E799" s="358"/>
      <c r="F799" s="71" t="s">
        <v>366</v>
      </c>
      <c r="G799" s="329" t="s">
        <v>371</v>
      </c>
      <c r="H799" s="329" t="s">
        <v>373</v>
      </c>
      <c r="I799" s="74" t="s">
        <v>368</v>
      </c>
      <c r="J799" s="66"/>
      <c r="K799" s="66"/>
      <c r="L799" s="78" t="s">
        <v>377</v>
      </c>
      <c r="M799" s="66" t="s">
        <v>384</v>
      </c>
      <c r="N799" s="255">
        <v>42464</v>
      </c>
      <c r="O799" s="255">
        <v>42186</v>
      </c>
      <c r="P799" s="287">
        <v>42735</v>
      </c>
      <c r="Q799" s="290">
        <v>150000</v>
      </c>
      <c r="R799" s="68">
        <v>0.7</v>
      </c>
      <c r="S799" s="67" t="s">
        <v>285</v>
      </c>
      <c r="T799" s="67">
        <v>105000</v>
      </c>
    </row>
    <row r="800" spans="2:20" s="1" customFormat="1" ht="93.75" customHeight="1" x14ac:dyDescent="0.25">
      <c r="B800" s="384"/>
      <c r="C800" s="346"/>
      <c r="D800" s="358"/>
      <c r="E800" s="358"/>
      <c r="F800" s="71" t="s">
        <v>366</v>
      </c>
      <c r="G800" s="329" t="s">
        <v>375</v>
      </c>
      <c r="H800" s="329" t="s">
        <v>374</v>
      </c>
      <c r="I800" s="74" t="s">
        <v>369</v>
      </c>
      <c r="J800" s="66"/>
      <c r="K800" s="66"/>
      <c r="L800" s="78" t="s">
        <v>378</v>
      </c>
      <c r="M800" s="66" t="s">
        <v>384</v>
      </c>
      <c r="N800" s="255">
        <v>42465</v>
      </c>
      <c r="O800" s="255">
        <v>42005</v>
      </c>
      <c r="P800" s="287">
        <v>43100</v>
      </c>
      <c r="Q800" s="290">
        <v>95573.2</v>
      </c>
      <c r="R800" s="68">
        <v>0.7</v>
      </c>
      <c r="S800" s="67" t="s">
        <v>285</v>
      </c>
      <c r="T800" s="67">
        <v>66901.240000000005</v>
      </c>
    </row>
    <row r="801" spans="2:20" s="1" customFormat="1" ht="186" customHeight="1" x14ac:dyDescent="0.25">
      <c r="B801" s="384"/>
      <c r="C801" s="346"/>
      <c r="D801" s="358"/>
      <c r="E801" s="358"/>
      <c r="F801" s="66" t="s">
        <v>1139</v>
      </c>
      <c r="G801" s="329" t="s">
        <v>1252</v>
      </c>
      <c r="H801" s="329" t="s">
        <v>1142</v>
      </c>
      <c r="I801" s="74" t="s">
        <v>1140</v>
      </c>
      <c r="J801" s="66"/>
      <c r="K801" s="66"/>
      <c r="L801" s="78" t="s">
        <v>1144</v>
      </c>
      <c r="M801" s="66" t="s">
        <v>13</v>
      </c>
      <c r="N801" s="255">
        <v>42825</v>
      </c>
      <c r="O801" s="255">
        <v>42461</v>
      </c>
      <c r="P801" s="287">
        <v>43465</v>
      </c>
      <c r="Q801" s="290">
        <v>201637.35</v>
      </c>
      <c r="R801" s="68">
        <v>0.7</v>
      </c>
      <c r="S801" s="67" t="s">
        <v>285</v>
      </c>
      <c r="T801" s="67">
        <v>141146.15</v>
      </c>
    </row>
    <row r="802" spans="2:20" s="1" customFormat="1" ht="143.25" customHeight="1" thickBot="1" x14ac:dyDescent="0.3">
      <c r="B802" s="384"/>
      <c r="C802" s="346"/>
      <c r="D802" s="425"/>
      <c r="E802" s="425"/>
      <c r="F802" s="94" t="s">
        <v>1139</v>
      </c>
      <c r="G802" s="329" t="s">
        <v>1253</v>
      </c>
      <c r="H802" s="329" t="s">
        <v>1143</v>
      </c>
      <c r="I802" s="96" t="s">
        <v>1141</v>
      </c>
      <c r="J802" s="94"/>
      <c r="K802" s="94"/>
      <c r="L802" s="78" t="s">
        <v>1145</v>
      </c>
      <c r="M802" s="94" t="s">
        <v>384</v>
      </c>
      <c r="N802" s="260">
        <v>42881</v>
      </c>
      <c r="O802" s="260">
        <v>42370</v>
      </c>
      <c r="P802" s="288">
        <v>43190</v>
      </c>
      <c r="Q802" s="291">
        <v>42857.14</v>
      </c>
      <c r="R802" s="99">
        <v>0.7</v>
      </c>
      <c r="S802" s="98" t="s">
        <v>285</v>
      </c>
      <c r="T802" s="98">
        <v>30000</v>
      </c>
    </row>
    <row r="803" spans="2:20" ht="42.75" customHeight="1" thickBot="1" x14ac:dyDescent="0.3">
      <c r="B803" s="384"/>
      <c r="C803" s="385"/>
      <c r="D803" s="355" t="s">
        <v>1906</v>
      </c>
      <c r="E803" s="356"/>
      <c r="F803" s="356"/>
      <c r="G803" s="356"/>
      <c r="H803" s="356"/>
      <c r="I803" s="356"/>
      <c r="J803" s="356"/>
      <c r="K803" s="112">
        <v>7</v>
      </c>
      <c r="L803" s="351"/>
      <c r="M803" s="352"/>
      <c r="N803" s="352"/>
      <c r="O803" s="352"/>
      <c r="P803" s="427"/>
      <c r="Q803" s="113">
        <f>SUM(Q796:Q802)</f>
        <v>7688071.1899999995</v>
      </c>
      <c r="R803" s="411"/>
      <c r="S803" s="412"/>
      <c r="T803" s="113">
        <f>SUM(T796:T802)</f>
        <v>6435100.370000001</v>
      </c>
    </row>
    <row r="804" spans="2:20" ht="66.75" customHeight="1" thickBot="1" x14ac:dyDescent="0.3">
      <c r="B804" s="386"/>
      <c r="C804" s="387"/>
      <c r="D804" s="102" t="s">
        <v>0</v>
      </c>
      <c r="E804" s="102"/>
      <c r="F804" s="102"/>
      <c r="G804" s="102"/>
      <c r="H804" s="103"/>
      <c r="I804" s="102"/>
      <c r="J804" s="103"/>
      <c r="K804" s="103">
        <f>K803+K795+K718+K620+K534+K458+K453+K114+K764</f>
        <v>753</v>
      </c>
      <c r="L804" s="103"/>
      <c r="M804" s="103"/>
      <c r="N804" s="103"/>
      <c r="O804" s="103"/>
      <c r="P804" s="103"/>
      <c r="Q804" s="104">
        <f>Q803+Q795+Q718+Q620+Q534+Q458+Q453+Q114+Q764</f>
        <v>291490178.28999996</v>
      </c>
      <c r="R804" s="104"/>
      <c r="S804" s="104"/>
      <c r="T804" s="104">
        <f>T803+T795+T718+T620+T534+T458+T453+T114+T764</f>
        <v>177349697.78999999</v>
      </c>
    </row>
    <row r="805" spans="2:20" ht="24" customHeight="1" x14ac:dyDescent="0.25">
      <c r="D805" s="27"/>
      <c r="E805" s="27"/>
      <c r="F805" s="27"/>
      <c r="G805" s="27"/>
      <c r="H805" s="26"/>
      <c r="I805" s="27"/>
      <c r="J805" s="26"/>
      <c r="K805" s="26"/>
      <c r="L805" s="26"/>
      <c r="M805" s="26"/>
      <c r="N805" s="26"/>
      <c r="O805" s="26"/>
      <c r="P805" s="26"/>
      <c r="Q805" s="28"/>
      <c r="R805" s="28"/>
      <c r="S805" s="28"/>
      <c r="T805" s="28"/>
    </row>
    <row r="806" spans="2:20" ht="37.5" customHeight="1" x14ac:dyDescent="0.25">
      <c r="D806" s="27"/>
      <c r="E806" s="27"/>
      <c r="F806" s="27"/>
      <c r="G806" s="27"/>
      <c r="H806" s="26"/>
      <c r="I806" s="27"/>
      <c r="J806" s="26"/>
      <c r="K806" s="26"/>
      <c r="L806" s="26"/>
      <c r="M806" s="26"/>
      <c r="N806" s="26"/>
      <c r="O806" s="26"/>
      <c r="P806" s="26"/>
      <c r="Q806" s="28"/>
      <c r="R806" s="28"/>
      <c r="S806" s="28"/>
      <c r="T806" s="28"/>
    </row>
    <row r="807" spans="2:20" ht="50.25" customHeight="1" thickBot="1" x14ac:dyDescent="0.3">
      <c r="B807" s="1"/>
      <c r="C807" s="1"/>
      <c r="D807" s="27"/>
      <c r="E807" s="27"/>
      <c r="F807" s="27"/>
      <c r="G807" s="27"/>
      <c r="H807" s="26"/>
      <c r="I807" s="27"/>
      <c r="J807" s="26"/>
      <c r="K807" s="26"/>
      <c r="L807" s="26"/>
      <c r="M807" s="26"/>
      <c r="N807" s="26"/>
      <c r="O807" s="26"/>
      <c r="P807" s="26"/>
      <c r="Q807" s="26"/>
      <c r="R807" s="28"/>
      <c r="S807" s="28"/>
      <c r="T807" s="28"/>
    </row>
    <row r="808" spans="2:20" ht="57.75" customHeight="1" x14ac:dyDescent="0.25">
      <c r="B808" s="41"/>
      <c r="C808" s="42"/>
      <c r="D808" s="423" t="s">
        <v>605</v>
      </c>
      <c r="E808" s="423"/>
      <c r="F808" s="423"/>
      <c r="G808" s="423"/>
      <c r="H808" s="423"/>
      <c r="I808" s="423"/>
      <c r="J808" s="423"/>
      <c r="K808" s="423"/>
      <c r="L808" s="423"/>
      <c r="M808" s="423"/>
      <c r="N808" s="423"/>
      <c r="O808" s="423"/>
      <c r="P808" s="423"/>
      <c r="Q808" s="423"/>
      <c r="R808" s="423"/>
      <c r="S808" s="423"/>
      <c r="T808" s="424"/>
    </row>
    <row r="809" spans="2:20" ht="63" customHeight="1" thickBot="1" x14ac:dyDescent="0.3">
      <c r="B809" s="40" t="s">
        <v>497</v>
      </c>
      <c r="C809" s="38" t="s">
        <v>496</v>
      </c>
      <c r="D809" s="49" t="s">
        <v>248</v>
      </c>
      <c r="E809" s="9" t="s">
        <v>247</v>
      </c>
      <c r="F809" s="9" t="s">
        <v>286</v>
      </c>
      <c r="G809" s="10" t="s">
        <v>246</v>
      </c>
      <c r="H809" s="9" t="s">
        <v>245</v>
      </c>
      <c r="I809" s="9" t="s">
        <v>251</v>
      </c>
      <c r="J809" s="9" t="s">
        <v>500</v>
      </c>
      <c r="K809" s="9" t="s">
        <v>501</v>
      </c>
      <c r="L809" s="9" t="s">
        <v>388</v>
      </c>
      <c r="M809" s="9" t="s">
        <v>244</v>
      </c>
      <c r="N809" s="9" t="s">
        <v>261</v>
      </c>
      <c r="O809" s="9" t="s">
        <v>252</v>
      </c>
      <c r="P809" s="9" t="s">
        <v>387</v>
      </c>
      <c r="Q809" s="9" t="s">
        <v>243</v>
      </c>
      <c r="R809" s="9" t="s">
        <v>253</v>
      </c>
      <c r="S809" s="9" t="s">
        <v>260</v>
      </c>
      <c r="T809" s="44" t="s">
        <v>499</v>
      </c>
    </row>
    <row r="810" spans="2:20" ht="110.25" customHeight="1" x14ac:dyDescent="0.25">
      <c r="B810" s="37" t="s">
        <v>498</v>
      </c>
      <c r="C810" s="39" t="s">
        <v>604</v>
      </c>
      <c r="D810" s="29" t="s">
        <v>386</v>
      </c>
      <c r="E810" s="30" t="s">
        <v>596</v>
      </c>
      <c r="F810" s="31" t="s">
        <v>595</v>
      </c>
      <c r="G810" s="329" t="s">
        <v>597</v>
      </c>
      <c r="H810" s="329" t="s">
        <v>598</v>
      </c>
      <c r="I810" s="33" t="s">
        <v>599</v>
      </c>
      <c r="J810" s="34" t="s">
        <v>414</v>
      </c>
      <c r="K810" s="34" t="s">
        <v>600</v>
      </c>
      <c r="L810" s="329" t="s">
        <v>601</v>
      </c>
      <c r="M810" s="33" t="s">
        <v>384</v>
      </c>
      <c r="N810" s="35">
        <v>42520</v>
      </c>
      <c r="O810" s="24">
        <v>42193</v>
      </c>
      <c r="P810" s="24">
        <v>42369</v>
      </c>
      <c r="Q810" s="25">
        <v>11428571</v>
      </c>
      <c r="R810" s="45">
        <f t="shared" ref="R810:R821" si="2">T810/Q810</f>
        <v>0.70000002625000102</v>
      </c>
      <c r="S810" s="43" t="s">
        <v>285</v>
      </c>
      <c r="T810" s="16">
        <v>8000000</v>
      </c>
    </row>
    <row r="811" spans="2:20" ht="60.75" customHeight="1" x14ac:dyDescent="0.25">
      <c r="B811" s="37" t="s">
        <v>498</v>
      </c>
      <c r="C811" s="39" t="s">
        <v>697</v>
      </c>
      <c r="D811" s="50" t="s">
        <v>588</v>
      </c>
      <c r="E811" s="51" t="s">
        <v>708</v>
      </c>
      <c r="F811" s="52" t="s">
        <v>709</v>
      </c>
      <c r="G811" s="329" t="s">
        <v>710</v>
      </c>
      <c r="H811" s="329" t="s">
        <v>720</v>
      </c>
      <c r="I811" s="33" t="s">
        <v>731</v>
      </c>
      <c r="J811" s="34" t="s">
        <v>742</v>
      </c>
      <c r="K811" s="34" t="s">
        <v>743</v>
      </c>
      <c r="L811" s="329" t="s">
        <v>720</v>
      </c>
      <c r="M811" s="32" t="s">
        <v>1</v>
      </c>
      <c r="N811" s="35">
        <v>42664</v>
      </c>
      <c r="O811" s="53">
        <v>2016</v>
      </c>
      <c r="P811" s="53">
        <v>2020</v>
      </c>
      <c r="Q811" s="25">
        <v>1400000</v>
      </c>
      <c r="R811" s="45">
        <f t="shared" si="2"/>
        <v>0.65</v>
      </c>
      <c r="S811" s="43" t="s">
        <v>285</v>
      </c>
      <c r="T811" s="16">
        <v>910000</v>
      </c>
    </row>
    <row r="812" spans="2:20" ht="60.75" customHeight="1" x14ac:dyDescent="0.25">
      <c r="B812" s="37" t="s">
        <v>498</v>
      </c>
      <c r="C812" s="39" t="s">
        <v>698</v>
      </c>
      <c r="D812" s="50" t="s">
        <v>588</v>
      </c>
      <c r="E812" s="51" t="s">
        <v>708</v>
      </c>
      <c r="F812" s="52" t="s">
        <v>709</v>
      </c>
      <c r="G812" s="329" t="s">
        <v>711</v>
      </c>
      <c r="H812" s="329" t="s">
        <v>721</v>
      </c>
      <c r="I812" s="33" t="s">
        <v>732</v>
      </c>
      <c r="J812" s="34" t="s">
        <v>742</v>
      </c>
      <c r="K812" s="34" t="s">
        <v>743</v>
      </c>
      <c r="L812" s="329" t="s">
        <v>721</v>
      </c>
      <c r="M812" s="32" t="s">
        <v>25</v>
      </c>
      <c r="N812" s="35">
        <v>42664</v>
      </c>
      <c r="O812" s="53">
        <v>2016</v>
      </c>
      <c r="P812" s="53">
        <v>2020</v>
      </c>
      <c r="Q812" s="25">
        <v>1281815.3799999999</v>
      </c>
      <c r="R812" s="45">
        <f t="shared" si="2"/>
        <v>0.65000000234043065</v>
      </c>
      <c r="S812" s="43" t="s">
        <v>285</v>
      </c>
      <c r="T812" s="16">
        <v>833180</v>
      </c>
    </row>
    <row r="813" spans="2:20" ht="60.75" customHeight="1" x14ac:dyDescent="0.25">
      <c r="B813" s="37" t="s">
        <v>498</v>
      </c>
      <c r="C813" s="39" t="s">
        <v>699</v>
      </c>
      <c r="D813" s="50" t="s">
        <v>588</v>
      </c>
      <c r="E813" s="51" t="s">
        <v>708</v>
      </c>
      <c r="F813" s="52" t="s">
        <v>709</v>
      </c>
      <c r="G813" s="329" t="s">
        <v>712</v>
      </c>
      <c r="H813" s="329" t="s">
        <v>722</v>
      </c>
      <c r="I813" s="33" t="s">
        <v>733</v>
      </c>
      <c r="J813" s="34" t="s">
        <v>742</v>
      </c>
      <c r="K813" s="34" t="s">
        <v>743</v>
      </c>
      <c r="L813" s="329" t="s">
        <v>722</v>
      </c>
      <c r="M813" s="32" t="s">
        <v>744</v>
      </c>
      <c r="N813" s="35">
        <v>42664</v>
      </c>
      <c r="O813" s="53">
        <v>2016</v>
      </c>
      <c r="P813" s="53">
        <v>2020</v>
      </c>
      <c r="Q813" s="25">
        <v>1188640</v>
      </c>
      <c r="R813" s="45">
        <f t="shared" si="2"/>
        <v>0.65</v>
      </c>
      <c r="S813" s="43" t="s">
        <v>285</v>
      </c>
      <c r="T813" s="16">
        <v>772616</v>
      </c>
    </row>
    <row r="814" spans="2:20" ht="60.75" customHeight="1" x14ac:dyDescent="0.25">
      <c r="B814" s="37" t="s">
        <v>498</v>
      </c>
      <c r="C814" s="39" t="s">
        <v>700</v>
      </c>
      <c r="D814" s="50" t="s">
        <v>588</v>
      </c>
      <c r="E814" s="51" t="s">
        <v>708</v>
      </c>
      <c r="F814" s="52" t="s">
        <v>709</v>
      </c>
      <c r="G814" s="329" t="s">
        <v>713</v>
      </c>
      <c r="H814" s="329" t="s">
        <v>723</v>
      </c>
      <c r="I814" s="33" t="s">
        <v>734</v>
      </c>
      <c r="J814" s="34" t="s">
        <v>742</v>
      </c>
      <c r="K814" s="34" t="s">
        <v>743</v>
      </c>
      <c r="L814" s="329" t="s">
        <v>723</v>
      </c>
      <c r="M814" s="32" t="s">
        <v>13</v>
      </c>
      <c r="N814" s="35">
        <v>42664</v>
      </c>
      <c r="O814" s="53">
        <v>2016</v>
      </c>
      <c r="P814" s="53">
        <v>2019</v>
      </c>
      <c r="Q814" s="25">
        <v>1095661.54</v>
      </c>
      <c r="R814" s="45">
        <f t="shared" si="2"/>
        <v>0.64999999908730932</v>
      </c>
      <c r="S814" s="43" t="s">
        <v>285</v>
      </c>
      <c r="T814" s="16">
        <v>712180</v>
      </c>
    </row>
    <row r="815" spans="2:20" ht="60.75" customHeight="1" x14ac:dyDescent="0.25">
      <c r="B815" s="37" t="s">
        <v>498</v>
      </c>
      <c r="C815" s="39" t="s">
        <v>701</v>
      </c>
      <c r="D815" s="50" t="s">
        <v>588</v>
      </c>
      <c r="E815" s="51" t="s">
        <v>708</v>
      </c>
      <c r="F815" s="52" t="s">
        <v>709</v>
      </c>
      <c r="G815" s="329" t="s">
        <v>714</v>
      </c>
      <c r="H815" s="329" t="s">
        <v>724</v>
      </c>
      <c r="I815" s="33" t="s">
        <v>735</v>
      </c>
      <c r="J815" s="34" t="s">
        <v>742</v>
      </c>
      <c r="K815" s="34" t="s">
        <v>743</v>
      </c>
      <c r="L815" s="329" t="s">
        <v>724</v>
      </c>
      <c r="M815" s="32" t="s">
        <v>10</v>
      </c>
      <c r="N815" s="35">
        <v>42664</v>
      </c>
      <c r="O815" s="53">
        <v>2015</v>
      </c>
      <c r="P815" s="53">
        <v>2019</v>
      </c>
      <c r="Q815" s="25">
        <v>1035300</v>
      </c>
      <c r="R815" s="45">
        <f t="shared" si="2"/>
        <v>0.65</v>
      </c>
      <c r="S815" s="43" t="s">
        <v>285</v>
      </c>
      <c r="T815" s="16">
        <v>672945</v>
      </c>
    </row>
    <row r="816" spans="2:20" ht="60.75" customHeight="1" x14ac:dyDescent="0.25">
      <c r="B816" s="37" t="s">
        <v>498</v>
      </c>
      <c r="C816" s="39" t="s">
        <v>702</v>
      </c>
      <c r="D816" s="50" t="s">
        <v>588</v>
      </c>
      <c r="E816" s="51" t="s">
        <v>708</v>
      </c>
      <c r="F816" s="52" t="s">
        <v>709</v>
      </c>
      <c r="G816" s="329" t="s">
        <v>715</v>
      </c>
      <c r="H816" s="329" t="s">
        <v>725</v>
      </c>
      <c r="I816" s="33" t="s">
        <v>736</v>
      </c>
      <c r="J816" s="34" t="s">
        <v>742</v>
      </c>
      <c r="K816" s="34" t="s">
        <v>743</v>
      </c>
      <c r="L816" s="329" t="s">
        <v>725</v>
      </c>
      <c r="M816" s="32" t="s">
        <v>21</v>
      </c>
      <c r="N816" s="35">
        <v>42664</v>
      </c>
      <c r="O816" s="53">
        <v>2016</v>
      </c>
      <c r="P816" s="53">
        <v>2020</v>
      </c>
      <c r="Q816" s="25">
        <v>977960</v>
      </c>
      <c r="R816" s="45">
        <f t="shared" si="2"/>
        <v>0.65</v>
      </c>
      <c r="S816" s="43" t="s">
        <v>285</v>
      </c>
      <c r="T816" s="16">
        <v>635674</v>
      </c>
    </row>
    <row r="817" spans="2:20" ht="60.75" customHeight="1" x14ac:dyDescent="0.25">
      <c r="B817" s="37" t="s">
        <v>498</v>
      </c>
      <c r="C817" s="39" t="s">
        <v>703</v>
      </c>
      <c r="D817" s="50" t="s">
        <v>588</v>
      </c>
      <c r="E817" s="51" t="s">
        <v>708</v>
      </c>
      <c r="F817" s="52" t="s">
        <v>709</v>
      </c>
      <c r="G817" s="329" t="s">
        <v>716</v>
      </c>
      <c r="H817" s="329" t="s">
        <v>726</v>
      </c>
      <c r="I817" s="33" t="s">
        <v>737</v>
      </c>
      <c r="J817" s="34" t="s">
        <v>742</v>
      </c>
      <c r="K817" s="34" t="s">
        <v>743</v>
      </c>
      <c r="L817" s="329" t="s">
        <v>726</v>
      </c>
      <c r="M817" s="32" t="s">
        <v>7</v>
      </c>
      <c r="N817" s="35">
        <v>42664</v>
      </c>
      <c r="O817" s="53">
        <v>2014</v>
      </c>
      <c r="P817" s="53">
        <v>2020</v>
      </c>
      <c r="Q817" s="25">
        <v>925021.54</v>
      </c>
      <c r="R817" s="45">
        <f t="shared" si="2"/>
        <v>0.64999999891894411</v>
      </c>
      <c r="S817" s="43" t="s">
        <v>285</v>
      </c>
      <c r="T817" s="16">
        <v>601264</v>
      </c>
    </row>
    <row r="818" spans="2:20" ht="60.75" customHeight="1" x14ac:dyDescent="0.25">
      <c r="B818" s="37" t="s">
        <v>498</v>
      </c>
      <c r="C818" s="39" t="s">
        <v>704</v>
      </c>
      <c r="D818" s="50" t="s">
        <v>588</v>
      </c>
      <c r="E818" s="51" t="s">
        <v>708</v>
      </c>
      <c r="F818" s="52" t="s">
        <v>709</v>
      </c>
      <c r="G818" s="329" t="s">
        <v>717</v>
      </c>
      <c r="H818" s="329" t="s">
        <v>727</v>
      </c>
      <c r="I818" s="33" t="s">
        <v>738</v>
      </c>
      <c r="J818" s="34" t="s">
        <v>742</v>
      </c>
      <c r="K818" s="34" t="s">
        <v>743</v>
      </c>
      <c r="L818" s="329" t="s">
        <v>727</v>
      </c>
      <c r="M818" s="32" t="s">
        <v>33</v>
      </c>
      <c r="N818" s="35">
        <v>42664</v>
      </c>
      <c r="O818" s="53">
        <v>2016</v>
      </c>
      <c r="P818" s="53">
        <v>2020</v>
      </c>
      <c r="Q818" s="25">
        <v>843361.54</v>
      </c>
      <c r="R818" s="45">
        <f t="shared" si="2"/>
        <v>0.64999999881426884</v>
      </c>
      <c r="S818" s="43" t="s">
        <v>285</v>
      </c>
      <c r="T818" s="16">
        <v>548185</v>
      </c>
    </row>
    <row r="819" spans="2:20" ht="60.75" customHeight="1" x14ac:dyDescent="0.25">
      <c r="B819" s="37" t="s">
        <v>498</v>
      </c>
      <c r="C819" s="39" t="s">
        <v>705</v>
      </c>
      <c r="D819" s="50" t="s">
        <v>588</v>
      </c>
      <c r="E819" s="51" t="s">
        <v>708</v>
      </c>
      <c r="F819" s="52" t="s">
        <v>709</v>
      </c>
      <c r="G819" s="329" t="s">
        <v>718</v>
      </c>
      <c r="H819" s="329" t="s">
        <v>728</v>
      </c>
      <c r="I819" s="33" t="s">
        <v>739</v>
      </c>
      <c r="J819" s="34" t="s">
        <v>742</v>
      </c>
      <c r="K819" s="34" t="s">
        <v>743</v>
      </c>
      <c r="L819" s="329" t="s">
        <v>728</v>
      </c>
      <c r="M819" s="32" t="s">
        <v>15</v>
      </c>
      <c r="N819" s="35">
        <v>42664</v>
      </c>
      <c r="O819" s="53">
        <v>2016</v>
      </c>
      <c r="P819" s="53">
        <v>2020</v>
      </c>
      <c r="Q819" s="25">
        <v>420000</v>
      </c>
      <c r="R819" s="45">
        <f t="shared" si="2"/>
        <v>0.65</v>
      </c>
      <c r="S819" s="43" t="s">
        <v>285</v>
      </c>
      <c r="T819" s="16">
        <v>273000</v>
      </c>
    </row>
    <row r="820" spans="2:20" ht="60.75" customHeight="1" x14ac:dyDescent="0.25">
      <c r="B820" s="37" t="s">
        <v>498</v>
      </c>
      <c r="C820" s="39" t="s">
        <v>706</v>
      </c>
      <c r="D820" s="50" t="s">
        <v>588</v>
      </c>
      <c r="E820" s="51" t="s">
        <v>708</v>
      </c>
      <c r="F820" s="52" t="s">
        <v>709</v>
      </c>
      <c r="G820" s="329" t="s">
        <v>719</v>
      </c>
      <c r="H820" s="329" t="s">
        <v>729</v>
      </c>
      <c r="I820" s="33" t="s">
        <v>740</v>
      </c>
      <c r="J820" s="34" t="s">
        <v>742</v>
      </c>
      <c r="K820" s="34" t="s">
        <v>743</v>
      </c>
      <c r="L820" s="329" t="s">
        <v>729</v>
      </c>
      <c r="M820" s="32" t="s">
        <v>745</v>
      </c>
      <c r="N820" s="35">
        <v>42664</v>
      </c>
      <c r="O820" s="53">
        <v>2016</v>
      </c>
      <c r="P820" s="53">
        <v>2019</v>
      </c>
      <c r="Q820" s="25">
        <v>779320</v>
      </c>
      <c r="R820" s="45">
        <f t="shared" si="2"/>
        <v>0.65</v>
      </c>
      <c r="S820" s="43" t="s">
        <v>285</v>
      </c>
      <c r="T820" s="16">
        <v>506558</v>
      </c>
    </row>
    <row r="821" spans="2:20" ht="60.75" customHeight="1" x14ac:dyDescent="0.25">
      <c r="B821" s="37" t="s">
        <v>498</v>
      </c>
      <c r="C821" s="39" t="s">
        <v>707</v>
      </c>
      <c r="D821" s="50" t="s">
        <v>588</v>
      </c>
      <c r="E821" s="51" t="s">
        <v>708</v>
      </c>
      <c r="F821" s="52" t="s">
        <v>709</v>
      </c>
      <c r="G821" s="329" t="s">
        <v>711</v>
      </c>
      <c r="H821" s="329" t="s">
        <v>730</v>
      </c>
      <c r="I821" s="33" t="s">
        <v>741</v>
      </c>
      <c r="J821" s="34" t="s">
        <v>742</v>
      </c>
      <c r="K821" s="34" t="s">
        <v>743</v>
      </c>
      <c r="L821" s="329" t="s">
        <v>730</v>
      </c>
      <c r="M821" s="32" t="s">
        <v>25</v>
      </c>
      <c r="N821" s="35">
        <v>42664</v>
      </c>
      <c r="O821" s="53">
        <v>2016</v>
      </c>
      <c r="P821" s="53">
        <v>2020</v>
      </c>
      <c r="Q821" s="25">
        <v>714393.85</v>
      </c>
      <c r="R821" s="45">
        <f t="shared" si="2"/>
        <v>0.64999999650052975</v>
      </c>
      <c r="S821" s="43" t="s">
        <v>285</v>
      </c>
      <c r="T821" s="16">
        <v>464356</v>
      </c>
    </row>
    <row r="822" spans="2:20" ht="42.75" customHeight="1" x14ac:dyDescent="0.25">
      <c r="B822" s="1"/>
      <c r="C822" s="1"/>
      <c r="D822" s="12" t="s">
        <v>0</v>
      </c>
      <c r="E822" s="13"/>
      <c r="F822" s="13"/>
      <c r="G822" s="13"/>
      <c r="H822" s="14"/>
      <c r="I822" s="13"/>
      <c r="J822" s="14"/>
      <c r="K822" s="14"/>
      <c r="L822" s="14"/>
      <c r="M822" s="14"/>
      <c r="N822" s="14"/>
      <c r="O822" s="14"/>
      <c r="P822" s="14"/>
      <c r="Q822" s="48">
        <f>SUM(Q810:Q821)</f>
        <v>22090044.849999998</v>
      </c>
      <c r="R822" s="47"/>
      <c r="S822" s="46"/>
      <c r="T822" s="15">
        <f>SUM(T810:T821)</f>
        <v>14929958</v>
      </c>
    </row>
    <row r="823" spans="2:20" ht="12.75" customHeight="1" x14ac:dyDescent="0.25">
      <c r="B823" s="1"/>
      <c r="C823" s="1"/>
      <c r="D823" s="1"/>
      <c r="E823" s="1"/>
      <c r="F823" s="7"/>
      <c r="G823" s="1"/>
      <c r="H823" s="7"/>
      <c r="I823" s="7"/>
      <c r="J823" s="7"/>
      <c r="K823" s="7"/>
      <c r="L823" s="7"/>
      <c r="M823" s="7"/>
      <c r="N823" s="7"/>
      <c r="O823" s="7"/>
      <c r="P823" s="6"/>
      <c r="Q823" s="7"/>
      <c r="R823" s="6"/>
    </row>
    <row r="824" spans="2:20" ht="12.75" customHeight="1" x14ac:dyDescent="0.25">
      <c r="B824" s="1"/>
      <c r="C824" s="1"/>
      <c r="D824" s="1"/>
      <c r="E824" s="1"/>
      <c r="F824" s="7"/>
      <c r="G824" s="1"/>
      <c r="H824" s="7"/>
      <c r="I824" s="7"/>
      <c r="J824" s="7"/>
      <c r="K824" s="7"/>
      <c r="L824" s="7"/>
      <c r="M824" s="7"/>
      <c r="N824" s="7"/>
      <c r="O824" s="7"/>
      <c r="P824" s="6"/>
      <c r="Q824" s="7"/>
      <c r="R824" s="6"/>
      <c r="S824" s="6"/>
      <c r="T824" s="6"/>
    </row>
    <row r="825" spans="2:20" ht="12.75" customHeight="1" x14ac:dyDescent="0.25">
      <c r="B825" s="1"/>
      <c r="C825" s="1"/>
      <c r="D825" s="1"/>
      <c r="E825" s="1"/>
      <c r="F825" s="7"/>
      <c r="G825" s="1"/>
      <c r="H825" s="7"/>
      <c r="I825" s="7"/>
      <c r="J825" s="7"/>
      <c r="K825" s="7"/>
      <c r="L825" s="7"/>
      <c r="M825" s="7"/>
      <c r="N825" s="7"/>
      <c r="O825" s="7"/>
      <c r="P825" s="6"/>
      <c r="Q825" s="7"/>
      <c r="R825" s="6"/>
    </row>
    <row r="826" spans="2:20" ht="12.75" customHeight="1" x14ac:dyDescent="0.25">
      <c r="B826" s="1"/>
      <c r="C826" s="1"/>
      <c r="D826" s="1"/>
      <c r="E826" s="1"/>
      <c r="F826" s="7"/>
      <c r="G826" s="1"/>
      <c r="H826" s="7"/>
      <c r="I826" s="7"/>
      <c r="J826" s="7"/>
      <c r="K826" s="7"/>
      <c r="L826" s="7"/>
      <c r="M826" s="7"/>
      <c r="N826" s="7"/>
      <c r="O826" s="7"/>
      <c r="P826" s="6"/>
      <c r="Q826" s="7"/>
      <c r="R826" s="6"/>
    </row>
    <row r="827" spans="2:20" ht="12.75" customHeight="1" x14ac:dyDescent="0.25">
      <c r="B827" s="1"/>
      <c r="C827" s="1"/>
      <c r="D827" s="1"/>
      <c r="E827" s="1"/>
      <c r="F827" s="7"/>
      <c r="G827" s="1"/>
      <c r="H827" s="7"/>
      <c r="I827" s="7"/>
      <c r="J827" s="7"/>
      <c r="K827" s="7"/>
      <c r="L827" s="7"/>
      <c r="M827" s="7"/>
      <c r="N827" s="7"/>
      <c r="O827" s="7"/>
      <c r="P827" s="6"/>
      <c r="Q827" s="7"/>
      <c r="R827" s="6"/>
    </row>
    <row r="828" spans="2:20" ht="12.75" customHeight="1" x14ac:dyDescent="0.25">
      <c r="B828" s="1"/>
      <c r="C828" s="1"/>
      <c r="D828" s="1"/>
      <c r="E828" s="1"/>
      <c r="F828" s="7"/>
      <c r="G828" s="1"/>
      <c r="H828" s="7"/>
      <c r="I828" s="7"/>
      <c r="J828" s="7"/>
      <c r="K828" s="7"/>
      <c r="L828" s="7"/>
      <c r="M828" s="7"/>
      <c r="N828" s="7"/>
      <c r="O828" s="7"/>
      <c r="P828" s="6"/>
      <c r="Q828" s="7"/>
      <c r="R828" s="6"/>
    </row>
    <row r="829" spans="2:20" ht="12.75" customHeight="1" x14ac:dyDescent="0.25">
      <c r="B829" s="1"/>
      <c r="C829" s="1"/>
      <c r="D829" s="1"/>
      <c r="E829" s="1"/>
      <c r="F829" s="7"/>
      <c r="G829" s="1"/>
      <c r="H829" s="7"/>
      <c r="I829" s="7"/>
      <c r="J829" s="7"/>
      <c r="K829" s="7"/>
      <c r="L829" s="7"/>
      <c r="M829" s="7"/>
      <c r="N829" s="7"/>
      <c r="O829" s="7"/>
      <c r="P829" s="6"/>
      <c r="Q829" s="7"/>
      <c r="R829" s="6"/>
    </row>
    <row r="830" spans="2:20" ht="12.75" customHeight="1" x14ac:dyDescent="0.25">
      <c r="B830" s="1"/>
      <c r="C830" s="1"/>
      <c r="D830" s="1"/>
      <c r="E830" s="1"/>
      <c r="F830" s="7"/>
      <c r="G830" s="1"/>
      <c r="H830" s="7"/>
      <c r="I830" s="7"/>
      <c r="J830" s="7"/>
      <c r="K830" s="7"/>
      <c r="L830" s="7"/>
      <c r="M830" s="7"/>
      <c r="N830" s="7"/>
      <c r="O830" s="7"/>
      <c r="P830" s="6"/>
      <c r="Q830" s="7"/>
      <c r="R830" s="6"/>
    </row>
    <row r="831" spans="2:20" x14ac:dyDescent="0.25">
      <c r="D831" s="1"/>
      <c r="E831" s="1"/>
      <c r="F831" s="7"/>
      <c r="G831" s="1"/>
      <c r="H831" s="7"/>
      <c r="I831" s="7"/>
      <c r="J831" s="7"/>
      <c r="K831" s="7"/>
      <c r="L831" s="7"/>
      <c r="M831" s="7"/>
      <c r="N831" s="7"/>
      <c r="O831" s="7"/>
      <c r="P831" s="6"/>
      <c r="Q831" s="7"/>
      <c r="R831" s="6"/>
    </row>
    <row r="832" spans="2:20" x14ac:dyDescent="0.25">
      <c r="D832" s="1"/>
      <c r="E832" s="1"/>
      <c r="F832" s="7"/>
      <c r="G832" s="1"/>
      <c r="H832" s="7"/>
      <c r="I832" s="7"/>
      <c r="J832" s="7"/>
      <c r="K832" s="7"/>
      <c r="L832" s="7"/>
      <c r="M832" s="7"/>
      <c r="N832" s="7"/>
      <c r="O832" s="7"/>
      <c r="P832" s="6"/>
      <c r="Q832" s="7"/>
      <c r="R832" s="6"/>
    </row>
    <row r="833" spans="4:18" x14ac:dyDescent="0.25">
      <c r="D833" s="1"/>
      <c r="E833" s="1"/>
      <c r="F833" s="7"/>
      <c r="G833" s="1"/>
      <c r="H833" s="7"/>
      <c r="I833" s="7"/>
      <c r="J833" s="7"/>
      <c r="K833" s="7"/>
      <c r="L833" s="7"/>
      <c r="M833" s="7"/>
      <c r="N833" s="7"/>
      <c r="O833" s="7"/>
      <c r="P833" s="6"/>
      <c r="Q833" s="7"/>
      <c r="R833" s="6"/>
    </row>
    <row r="834" spans="4:18" x14ac:dyDescent="0.25">
      <c r="D834" s="1"/>
      <c r="E834" s="1"/>
      <c r="F834" s="7"/>
      <c r="G834" s="1"/>
      <c r="H834" s="7"/>
      <c r="I834" s="7"/>
      <c r="J834" s="7"/>
      <c r="K834" s="7"/>
      <c r="L834" s="7"/>
      <c r="M834" s="7"/>
      <c r="N834" s="7"/>
      <c r="O834" s="7"/>
      <c r="P834" s="6"/>
      <c r="Q834" s="7"/>
      <c r="R834" s="6"/>
    </row>
  </sheetData>
  <autoFilter ref="B14:T804">
    <filterColumn colId="0" showButton="0"/>
  </autoFilter>
  <sortState ref="F368:AB403">
    <sortCondition ref="I368:I403"/>
  </sortState>
  <mergeCells count="156">
    <mergeCell ref="L309:P309"/>
    <mergeCell ref="L164:P164"/>
    <mergeCell ref="R114:S114"/>
    <mergeCell ref="L457:P457"/>
    <mergeCell ref="L453:P453"/>
    <mergeCell ref="L452:P452"/>
    <mergeCell ref="L114:P114"/>
    <mergeCell ref="E66:J66"/>
    <mergeCell ref="R503:S503"/>
    <mergeCell ref="R501:S501"/>
    <mergeCell ref="E67:E111"/>
    <mergeCell ref="D453:J453"/>
    <mergeCell ref="D15:D113"/>
    <mergeCell ref="E113:J113"/>
    <mergeCell ref="E750:J750"/>
    <mergeCell ref="L750:P750"/>
    <mergeCell ref="R750:S750"/>
    <mergeCell ref="R452:S452"/>
    <mergeCell ref="L588:P588"/>
    <mergeCell ref="R588:S588"/>
    <mergeCell ref="R551:S551"/>
    <mergeCell ref="L551:P551"/>
    <mergeCell ref="R620:S620"/>
    <mergeCell ref="R619:S619"/>
    <mergeCell ref="R603:S603"/>
    <mergeCell ref="L620:P620"/>
    <mergeCell ref="L619:P619"/>
    <mergeCell ref="L603:P603"/>
    <mergeCell ref="R453:S453"/>
    <mergeCell ref="R457:S457"/>
    <mergeCell ref="R717:S717"/>
    <mergeCell ref="R455:S455"/>
    <mergeCell ref="E535:E537"/>
    <mergeCell ref="E452:J452"/>
    <mergeCell ref="L718:P718"/>
    <mergeCell ref="L717:P717"/>
    <mergeCell ref="R672:S672"/>
    <mergeCell ref="R669:S669"/>
    <mergeCell ref="L672:P672"/>
    <mergeCell ref="L669:P669"/>
    <mergeCell ref="E457:J457"/>
    <mergeCell ref="E504:E531"/>
    <mergeCell ref="F504:F531"/>
    <mergeCell ref="E539:E550"/>
    <mergeCell ref="E533:J533"/>
    <mergeCell ref="E501:J501"/>
    <mergeCell ref="E459:E500"/>
    <mergeCell ref="E503:J503"/>
    <mergeCell ref="L627:P627"/>
    <mergeCell ref="E604:E618"/>
    <mergeCell ref="F604:F618"/>
    <mergeCell ref="D620:J620"/>
    <mergeCell ref="E588:J588"/>
    <mergeCell ref="E538:J538"/>
    <mergeCell ref="E603:J603"/>
    <mergeCell ref="D535:D619"/>
    <mergeCell ref="E619:J619"/>
    <mergeCell ref="E578:E579"/>
    <mergeCell ref="E580:E587"/>
    <mergeCell ref="E576:E577"/>
    <mergeCell ref="F576:F577"/>
    <mergeCell ref="R624:S624"/>
    <mergeCell ref="L624:P624"/>
    <mergeCell ref="R538:S538"/>
    <mergeCell ref="L538:P538"/>
    <mergeCell ref="L503:P503"/>
    <mergeCell ref="L501:P501"/>
    <mergeCell ref="R458:S458"/>
    <mergeCell ref="R534:S534"/>
    <mergeCell ref="R533:S533"/>
    <mergeCell ref="D808:T808"/>
    <mergeCell ref="D803:J803"/>
    <mergeCell ref="D795:J795"/>
    <mergeCell ref="E796:E802"/>
    <mergeCell ref="D796:D802"/>
    <mergeCell ref="E765:E789"/>
    <mergeCell ref="R803:S803"/>
    <mergeCell ref="R795:S795"/>
    <mergeCell ref="L795:P795"/>
    <mergeCell ref="L803:P803"/>
    <mergeCell ref="L794:P794"/>
    <mergeCell ref="R794:S794"/>
    <mergeCell ref="L790:P790"/>
    <mergeCell ref="R790:S790"/>
    <mergeCell ref="R764:S764"/>
    <mergeCell ref="R763:S763"/>
    <mergeCell ref="L764:P764"/>
    <mergeCell ref="L763:P763"/>
    <mergeCell ref="D718:J718"/>
    <mergeCell ref="E627:J627"/>
    <mergeCell ref="E717:J717"/>
    <mergeCell ref="F681:F684"/>
    <mergeCell ref="R754:S754"/>
    <mergeCell ref="R737:S737"/>
    <mergeCell ref="L754:P754"/>
    <mergeCell ref="L737:P737"/>
    <mergeCell ref="E681:E716"/>
    <mergeCell ref="E719:E728"/>
    <mergeCell ref="D670:D717"/>
    <mergeCell ref="D634:D669"/>
    <mergeCell ref="E633:J633"/>
    <mergeCell ref="D628:D633"/>
    <mergeCell ref="E670:E671"/>
    <mergeCell ref="F670:F671"/>
    <mergeCell ref="R718:S718"/>
    <mergeCell ref="R633:S633"/>
    <mergeCell ref="R627:S627"/>
    <mergeCell ref="L633:P633"/>
    <mergeCell ref="B14:C14"/>
    <mergeCell ref="B15:C804"/>
    <mergeCell ref="E164:J164"/>
    <mergeCell ref="E737:J737"/>
    <mergeCell ref="D621:D624"/>
    <mergeCell ref="E624:J624"/>
    <mergeCell ref="E672:J672"/>
    <mergeCell ref="D719:D754"/>
    <mergeCell ref="F751:F752"/>
    <mergeCell ref="E754:J754"/>
    <mergeCell ref="D625:D627"/>
    <mergeCell ref="D764:J764"/>
    <mergeCell ref="E763:J763"/>
    <mergeCell ref="D755:D763"/>
    <mergeCell ref="D534:J534"/>
    <mergeCell ref="E629:E632"/>
    <mergeCell ref="E751:E753"/>
    <mergeCell ref="E794:J794"/>
    <mergeCell ref="E790:J790"/>
    <mergeCell ref="D765:D794"/>
    <mergeCell ref="E669:J669"/>
    <mergeCell ref="E674:E680"/>
    <mergeCell ref="E551:J551"/>
    <mergeCell ref="F539:F541"/>
    <mergeCell ref="G11:H11"/>
    <mergeCell ref="E115:E163"/>
    <mergeCell ref="E552:E575"/>
    <mergeCell ref="L534:P534"/>
    <mergeCell ref="L533:P533"/>
    <mergeCell ref="L458:P458"/>
    <mergeCell ref="D458:J458"/>
    <mergeCell ref="D459:D533"/>
    <mergeCell ref="E165:E308"/>
    <mergeCell ref="E455:J455"/>
    <mergeCell ref="L455:P455"/>
    <mergeCell ref="D13:T13"/>
    <mergeCell ref="D115:D452"/>
    <mergeCell ref="D114:J114"/>
    <mergeCell ref="R113:S113"/>
    <mergeCell ref="R309:S309"/>
    <mergeCell ref="R164:S164"/>
    <mergeCell ref="D454:D457"/>
    <mergeCell ref="E309:J309"/>
    <mergeCell ref="E15:E65"/>
    <mergeCell ref="E310:E451"/>
    <mergeCell ref="L113:P113"/>
    <mergeCell ref="R66:S66"/>
    <mergeCell ref="L66:P66"/>
  </mergeCells>
  <pageMargins left="0" right="0" top="0" bottom="0" header="0.15748031496062992" footer="0.15748031496062992"/>
  <pageSetup paperSize="9" scale="54" fitToHeight="0" orientation="portrait"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8" sqref="C8"/>
    </sheetView>
  </sheetViews>
  <sheetFormatPr defaultRowHeight="13.2" x14ac:dyDescent="0.25"/>
  <cols>
    <col min="1" max="1" width="14.5546875" customWidth="1"/>
    <col min="2" max="2" width="21.44140625" customWidth="1"/>
    <col min="3" max="3" width="118.6640625" customWidth="1"/>
  </cols>
  <sheetData>
    <row r="4" spans="2:3" ht="31.8" thickBot="1" x14ac:dyDescent="0.3">
      <c r="B4" s="21" t="s">
        <v>500</v>
      </c>
      <c r="C4" s="21" t="s">
        <v>524</v>
      </c>
    </row>
    <row r="5" spans="2:3" ht="42.9" customHeight="1" thickBot="1" x14ac:dyDescent="0.4">
      <c r="B5" s="18" t="s">
        <v>504</v>
      </c>
      <c r="C5" s="18" t="s">
        <v>503</v>
      </c>
    </row>
    <row r="6" spans="2:3" ht="42.9" customHeight="1" thickBot="1" x14ac:dyDescent="0.4">
      <c r="B6" s="19" t="s">
        <v>505</v>
      </c>
      <c r="C6" s="18" t="s">
        <v>506</v>
      </c>
    </row>
    <row r="7" spans="2:3" ht="42.9" customHeight="1" thickBot="1" x14ac:dyDescent="0.4">
      <c r="B7" s="19" t="s">
        <v>507</v>
      </c>
      <c r="C7" s="18" t="s">
        <v>508</v>
      </c>
    </row>
    <row r="8" spans="2:3" ht="42.9" customHeight="1" thickBot="1" x14ac:dyDescent="0.4">
      <c r="B8" s="19" t="s">
        <v>509</v>
      </c>
      <c r="C8" s="18" t="s">
        <v>510</v>
      </c>
    </row>
    <row r="9" spans="2:3" ht="42.9" customHeight="1" thickBot="1" x14ac:dyDescent="0.4">
      <c r="B9" s="19" t="s">
        <v>511</v>
      </c>
      <c r="C9" s="18" t="s">
        <v>512</v>
      </c>
    </row>
    <row r="10" spans="2:3" ht="42.9" customHeight="1" thickBot="1" x14ac:dyDescent="0.4">
      <c r="B10" s="19" t="s">
        <v>513</v>
      </c>
      <c r="C10" s="18" t="s">
        <v>514</v>
      </c>
    </row>
    <row r="11" spans="2:3" ht="42.9" customHeight="1" thickBot="1" x14ac:dyDescent="0.4">
      <c r="B11" s="19" t="s">
        <v>515</v>
      </c>
      <c r="C11" s="18" t="s">
        <v>516</v>
      </c>
    </row>
    <row r="12" spans="2:3" ht="42.9" customHeight="1" thickBot="1" x14ac:dyDescent="0.4">
      <c r="B12" s="19" t="s">
        <v>517</v>
      </c>
      <c r="C12" s="18" t="s">
        <v>518</v>
      </c>
    </row>
    <row r="13" spans="2:3" ht="42.9" customHeight="1" thickBot="1" x14ac:dyDescent="0.4">
      <c r="B13" s="19" t="s">
        <v>490</v>
      </c>
      <c r="C13" s="18" t="s">
        <v>519</v>
      </c>
    </row>
    <row r="14" spans="2:3" ht="42.9" customHeight="1" thickBot="1" x14ac:dyDescent="0.4">
      <c r="B14" s="19" t="s">
        <v>520</v>
      </c>
      <c r="C14" s="18" t="s">
        <v>521</v>
      </c>
    </row>
    <row r="15" spans="2:3" ht="42.9" customHeight="1" thickBot="1" x14ac:dyDescent="0.4">
      <c r="B15" s="20" t="s">
        <v>522</v>
      </c>
      <c r="C15" s="18" t="s">
        <v>523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3.2" x14ac:dyDescent="0.25"/>
  <cols>
    <col min="2" max="2" width="38" customWidth="1"/>
    <col min="3" max="3" width="84.5546875" customWidth="1"/>
  </cols>
  <sheetData>
    <row r="1" spans="1:3" x14ac:dyDescent="0.25">
      <c r="A1" s="17" t="s">
        <v>502</v>
      </c>
    </row>
    <row r="5" spans="1:3" ht="62.25" customHeight="1" thickBot="1" x14ac:dyDescent="0.3">
      <c r="B5" s="9" t="s">
        <v>501</v>
      </c>
      <c r="C5" s="9" t="s">
        <v>524</v>
      </c>
    </row>
    <row r="6" spans="1:3" ht="94.5" customHeight="1" thickBot="1" x14ac:dyDescent="0.4">
      <c r="B6" s="22" t="s">
        <v>526</v>
      </c>
      <c r="C6" s="18" t="s">
        <v>525</v>
      </c>
    </row>
    <row r="7" spans="1:3" ht="231.75" customHeight="1" thickBot="1" x14ac:dyDescent="0.4">
      <c r="B7" s="23" t="s">
        <v>527</v>
      </c>
      <c r="C7" s="18" t="s">
        <v>528</v>
      </c>
    </row>
    <row r="8" spans="1:3" ht="75" customHeight="1" thickBot="1" x14ac:dyDescent="0.4">
      <c r="B8" s="23" t="s">
        <v>577</v>
      </c>
      <c r="C8" s="18" t="s">
        <v>576</v>
      </c>
    </row>
    <row r="9" spans="1:3" ht="90.75" customHeight="1" thickBot="1" x14ac:dyDescent="0.4">
      <c r="B9" s="23" t="s">
        <v>529</v>
      </c>
      <c r="C9" s="18" t="s">
        <v>530</v>
      </c>
    </row>
    <row r="10" spans="1:3" ht="63" customHeight="1" thickBot="1" x14ac:dyDescent="0.4">
      <c r="B10" s="23" t="s">
        <v>531</v>
      </c>
      <c r="C10" s="18" t="s">
        <v>535</v>
      </c>
    </row>
    <row r="11" spans="1:3" ht="66.75" customHeight="1" thickBot="1" x14ac:dyDescent="0.4">
      <c r="B11" s="22" t="s">
        <v>532</v>
      </c>
      <c r="C11" s="18" t="s">
        <v>536</v>
      </c>
    </row>
    <row r="12" spans="1:3" ht="69.75" customHeight="1" thickBot="1" x14ac:dyDescent="0.4">
      <c r="B12" s="23" t="s">
        <v>533</v>
      </c>
      <c r="C12" s="18" t="s">
        <v>537</v>
      </c>
    </row>
    <row r="13" spans="1:3" ht="123" customHeight="1" thickBot="1" x14ac:dyDescent="0.4">
      <c r="B13" s="23" t="s">
        <v>534</v>
      </c>
      <c r="C13" s="18" t="s">
        <v>538</v>
      </c>
    </row>
    <row r="14" spans="1:3" ht="88.5" customHeight="1" thickBot="1" x14ac:dyDescent="0.4">
      <c r="B14" s="23" t="s">
        <v>539</v>
      </c>
      <c r="C14" s="18" t="s">
        <v>540</v>
      </c>
    </row>
    <row r="15" spans="1:3" ht="93" customHeight="1" thickBot="1" x14ac:dyDescent="0.4">
      <c r="B15" s="23" t="s">
        <v>542</v>
      </c>
      <c r="C15" s="18" t="s">
        <v>541</v>
      </c>
    </row>
    <row r="16" spans="1:3" ht="88.5" customHeight="1" thickBot="1" x14ac:dyDescent="0.4">
      <c r="B16" s="23" t="s">
        <v>543</v>
      </c>
      <c r="C16" s="18" t="s">
        <v>544</v>
      </c>
    </row>
    <row r="17" spans="2:3" ht="98.25" customHeight="1" thickBot="1" x14ac:dyDescent="0.4">
      <c r="B17" s="23" t="s">
        <v>546</v>
      </c>
      <c r="C17" s="18" t="s">
        <v>545</v>
      </c>
    </row>
    <row r="18" spans="2:3" ht="87.75" customHeight="1" thickBot="1" x14ac:dyDescent="0.4">
      <c r="B18" s="23" t="s">
        <v>547</v>
      </c>
      <c r="C18" s="18" t="s">
        <v>548</v>
      </c>
    </row>
    <row r="19" spans="2:3" ht="81.75" customHeight="1" thickBot="1" x14ac:dyDescent="0.4">
      <c r="B19" s="23" t="s">
        <v>549</v>
      </c>
      <c r="C19" s="18" t="s">
        <v>550</v>
      </c>
    </row>
    <row r="20" spans="2:3" ht="91.5" customHeight="1" thickBot="1" x14ac:dyDescent="0.4">
      <c r="B20" s="23" t="s">
        <v>552</v>
      </c>
      <c r="C20" s="18" t="s">
        <v>551</v>
      </c>
    </row>
    <row r="21" spans="2:3" ht="69.75" customHeight="1" thickBot="1" x14ac:dyDescent="0.4">
      <c r="B21" s="23" t="s">
        <v>554</v>
      </c>
      <c r="C21" s="18" t="s">
        <v>553</v>
      </c>
    </row>
    <row r="22" spans="2:3" ht="123.75" customHeight="1" thickBot="1" x14ac:dyDescent="0.4">
      <c r="B22" s="23" t="s">
        <v>556</v>
      </c>
      <c r="C22" s="18" t="s">
        <v>555</v>
      </c>
    </row>
    <row r="23" spans="2:3" ht="82.5" customHeight="1" thickBot="1" x14ac:dyDescent="0.4">
      <c r="B23" s="23" t="s">
        <v>558</v>
      </c>
      <c r="C23" s="18" t="s">
        <v>557</v>
      </c>
    </row>
    <row r="24" spans="2:3" ht="64.5" customHeight="1" thickBot="1" x14ac:dyDescent="0.4">
      <c r="B24" s="23" t="s">
        <v>560</v>
      </c>
      <c r="C24" s="18" t="s">
        <v>559</v>
      </c>
    </row>
    <row r="25" spans="2:3" ht="80.25" customHeight="1" thickBot="1" x14ac:dyDescent="0.4">
      <c r="B25" s="23" t="s">
        <v>561</v>
      </c>
      <c r="C25" s="18" t="s">
        <v>583</v>
      </c>
    </row>
    <row r="26" spans="2:3" ht="138" customHeight="1" thickBot="1" x14ac:dyDescent="0.4">
      <c r="B26" s="23" t="s">
        <v>562</v>
      </c>
      <c r="C26" s="18" t="s">
        <v>582</v>
      </c>
    </row>
    <row r="27" spans="2:3" ht="75" customHeight="1" thickBot="1" x14ac:dyDescent="0.4">
      <c r="B27" s="23" t="s">
        <v>564</v>
      </c>
      <c r="C27" s="18" t="s">
        <v>584</v>
      </c>
    </row>
    <row r="28" spans="2:3" ht="63.75" customHeight="1" thickBot="1" x14ac:dyDescent="0.4">
      <c r="B28" s="23" t="s">
        <v>565</v>
      </c>
      <c r="C28" s="18" t="s">
        <v>563</v>
      </c>
    </row>
    <row r="29" spans="2:3" ht="73.5" customHeight="1" thickBot="1" x14ac:dyDescent="0.4">
      <c r="B29" s="23" t="s">
        <v>569</v>
      </c>
      <c r="C29" s="18" t="s">
        <v>566</v>
      </c>
    </row>
    <row r="30" spans="2:3" ht="93" customHeight="1" thickBot="1" x14ac:dyDescent="0.4">
      <c r="B30" s="23" t="s">
        <v>568</v>
      </c>
      <c r="C30" s="18" t="s">
        <v>567</v>
      </c>
    </row>
    <row r="31" spans="2:3" ht="147" customHeight="1" thickBot="1" x14ac:dyDescent="0.4">
      <c r="B31" s="23" t="s">
        <v>571</v>
      </c>
      <c r="C31" s="18" t="s">
        <v>570</v>
      </c>
    </row>
    <row r="32" spans="2:3" ht="154.5" customHeight="1" thickBot="1" x14ac:dyDescent="0.4">
      <c r="B32" s="23" t="s">
        <v>575</v>
      </c>
      <c r="C32" s="18" t="s">
        <v>572</v>
      </c>
    </row>
    <row r="33" spans="2:3" ht="97.5" customHeight="1" thickBot="1" x14ac:dyDescent="0.4">
      <c r="B33" s="23" t="s">
        <v>574</v>
      </c>
      <c r="C33" s="18" t="s">
        <v>573</v>
      </c>
    </row>
    <row r="34" spans="2:3" ht="93" customHeight="1" thickBot="1" x14ac:dyDescent="0.4">
      <c r="B34" s="23" t="s">
        <v>580</v>
      </c>
      <c r="C34" s="18" t="s">
        <v>578</v>
      </c>
    </row>
    <row r="35" spans="2:3" ht="96" customHeight="1" thickBot="1" x14ac:dyDescent="0.4">
      <c r="B35" s="23" t="s">
        <v>581</v>
      </c>
      <c r="C35" s="18" t="s">
        <v>579</v>
      </c>
    </row>
    <row r="36" spans="2:3" x14ac:dyDescent="0.25">
      <c r="B3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Projetos Aprovados</vt:lpstr>
      <vt:lpstr>OT </vt:lpstr>
      <vt:lpstr>PI</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2018-12-13T15:31:48Z</cp:lastPrinted>
  <dcterms:created xsi:type="dcterms:W3CDTF">2015-11-02T17:19:23Z</dcterms:created>
  <dcterms:modified xsi:type="dcterms:W3CDTF">2018-12-19T16:12:02Z</dcterms:modified>
</cp:coreProperties>
</file>