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480" windowWidth="14436" windowHeight="12336"/>
  </bookViews>
  <sheets>
    <sheet name="Projetos Aprovados" sheetId="1" r:id="rId1"/>
    <sheet name="OT " sheetId="2" r:id="rId2"/>
    <sheet name="PI" sheetId="3" r:id="rId3"/>
  </sheets>
  <definedNames>
    <definedName name="_xlnm._FilterDatabase" localSheetId="0" hidden="1">'Projetos Aprovados'!$B$14:$T$707</definedName>
    <definedName name="_xlnm.Print_Area" localSheetId="0">'Projetos Aprovados'!$B$1:$T$749</definedName>
    <definedName name="_xlnm.Print_Titles" localSheetId="0">'Projetos Aprovados'!$13:$14</definedName>
  </definedNames>
  <calcPr calcId="162913"/>
</workbook>
</file>

<file path=xl/calcChain.xml><?xml version="1.0" encoding="utf-8"?>
<calcChain xmlns="http://schemas.openxmlformats.org/spreadsheetml/2006/main">
  <c r="T561" i="1" l="1"/>
  <c r="T643" i="1"/>
  <c r="Q643" i="1"/>
  <c r="K643" i="1"/>
  <c r="T609" i="1"/>
  <c r="Q609" i="1"/>
  <c r="K609" i="1"/>
  <c r="Q561" i="1" l="1"/>
  <c r="K561" i="1"/>
  <c r="T517" i="1"/>
  <c r="Q517" i="1"/>
  <c r="K517" i="1"/>
  <c r="K421" i="1"/>
  <c r="T664" i="1" l="1"/>
  <c r="Q664" i="1"/>
  <c r="K664" i="1"/>
  <c r="K37" i="1"/>
  <c r="Q37" i="1"/>
  <c r="T37" i="1"/>
  <c r="K86" i="1"/>
  <c r="Q86" i="1"/>
  <c r="T86" i="1"/>
  <c r="K137" i="1"/>
  <c r="Q137" i="1"/>
  <c r="T137" i="1"/>
  <c r="Q218" i="1"/>
  <c r="T218" i="1"/>
  <c r="Q221" i="1"/>
  <c r="T221" i="1"/>
  <c r="Q226" i="1"/>
  <c r="T226" i="1"/>
  <c r="K278" i="1"/>
  <c r="Q372" i="1"/>
  <c r="T372" i="1"/>
  <c r="Q373" i="1"/>
  <c r="T373" i="1"/>
  <c r="K424" i="1"/>
  <c r="K425" i="1" s="1"/>
  <c r="Q424" i="1"/>
  <c r="Q425" i="1" s="1"/>
  <c r="T424" i="1"/>
  <c r="T425" i="1" s="1"/>
  <c r="K468" i="1"/>
  <c r="Q468" i="1"/>
  <c r="T468" i="1"/>
  <c r="K470" i="1"/>
  <c r="Q470" i="1"/>
  <c r="T470" i="1"/>
  <c r="K500" i="1"/>
  <c r="Q500" i="1"/>
  <c r="T500" i="1"/>
  <c r="K504" i="1"/>
  <c r="Q504" i="1"/>
  <c r="T504" i="1"/>
  <c r="K554" i="1"/>
  <c r="Q554" i="1"/>
  <c r="T554" i="1"/>
  <c r="K572" i="1"/>
  <c r="Q572" i="1"/>
  <c r="T572" i="1"/>
  <c r="K577" i="1"/>
  <c r="Q577" i="1"/>
  <c r="T577" i="1"/>
  <c r="K580" i="1"/>
  <c r="Q580" i="1"/>
  <c r="T580" i="1"/>
  <c r="K583" i="1"/>
  <c r="Q583" i="1"/>
  <c r="T583" i="1"/>
  <c r="K612" i="1"/>
  <c r="Q612" i="1"/>
  <c r="T612" i="1"/>
  <c r="K662" i="1"/>
  <c r="Q662" i="1"/>
  <c r="T662" i="1"/>
  <c r="K671" i="1"/>
  <c r="Q671" i="1"/>
  <c r="T671" i="1"/>
  <c r="K698" i="1"/>
  <c r="Q698" i="1"/>
  <c r="T698" i="1"/>
  <c r="Q706" i="1"/>
  <c r="T706" i="1"/>
  <c r="T644" i="1" l="1"/>
  <c r="T87" i="1"/>
  <c r="T573" i="1"/>
  <c r="T501" i="1"/>
  <c r="K501" i="1"/>
  <c r="K644" i="1"/>
  <c r="K87" i="1"/>
  <c r="Q644" i="1"/>
  <c r="Q501" i="1"/>
  <c r="Q87" i="1"/>
  <c r="Q573" i="1"/>
  <c r="K573" i="1"/>
  <c r="K422" i="1"/>
  <c r="Q278" i="1"/>
  <c r="T421" i="1"/>
  <c r="Q421" i="1"/>
  <c r="T278" i="1"/>
  <c r="Q422" i="1" l="1"/>
  <c r="T422" i="1"/>
  <c r="T667" i="1" l="1"/>
  <c r="Q667" i="1"/>
  <c r="K667" i="1"/>
  <c r="K672" i="1" l="1"/>
  <c r="K707" i="1" s="1"/>
  <c r="T672" i="1"/>
  <c r="T707" i="1" s="1"/>
  <c r="Q672" i="1"/>
  <c r="Q707" i="1" s="1"/>
  <c r="T725" i="1"/>
  <c r="Q725" i="1"/>
  <c r="R714" i="1"/>
  <c r="R715" i="1"/>
  <c r="R716" i="1"/>
  <c r="R717" i="1"/>
  <c r="R718" i="1"/>
  <c r="R719" i="1"/>
  <c r="R720" i="1"/>
  <c r="R721" i="1"/>
  <c r="R722" i="1"/>
  <c r="R723" i="1"/>
  <c r="R724" i="1"/>
  <c r="R713" i="1" l="1"/>
</calcChain>
</file>

<file path=xl/sharedStrings.xml><?xml version="1.0" encoding="utf-8"?>
<sst xmlns="http://schemas.openxmlformats.org/spreadsheetml/2006/main" count="6250" uniqueCount="2454">
  <si>
    <t>Total Geral</t>
  </si>
  <si>
    <t>Albufeira</t>
  </si>
  <si>
    <t>ALG-02-0752-FEDER-011451</t>
  </si>
  <si>
    <t>InterValdana</t>
  </si>
  <si>
    <t>Vila do Bispo</t>
  </si>
  <si>
    <t>ALG-02-0752-FEDER-011372</t>
  </si>
  <si>
    <t>Atlantikapoteose - Expansão do Queijo de Figo</t>
  </si>
  <si>
    <t>Silves</t>
  </si>
  <si>
    <t>ALG-02-0752-FEDER-011319</t>
  </si>
  <si>
    <t>Internacionalização escandinava dos Citrinos Nacionais</t>
  </si>
  <si>
    <t>Tavira</t>
  </si>
  <si>
    <t>ALG-02-0752-FEDER-011075</t>
  </si>
  <si>
    <t>InternacionalizaQB</t>
  </si>
  <si>
    <t>Q. B. CONCEPT, LDA</t>
  </si>
  <si>
    <t>Faro</t>
  </si>
  <si>
    <t>ALG-02-0752-FEDER-003962</t>
  </si>
  <si>
    <t>WIFI4MEDIA, LDA</t>
  </si>
  <si>
    <t>Olhão</t>
  </si>
  <si>
    <t>ALG-02-0752-FEDER-002404</t>
  </si>
  <si>
    <t>Caliço Parque - Expansão - Internacionalização</t>
  </si>
  <si>
    <t>São Brás de Alportel</t>
  </si>
  <si>
    <t>ALG-02-0752-FEDER-007437</t>
  </si>
  <si>
    <t>ALG-02-0752-FEDER-003938</t>
  </si>
  <si>
    <t>Lagos</t>
  </si>
  <si>
    <t>ALG-02-0752-FEDER-002601</t>
  </si>
  <si>
    <t>MARLAGOS - Internacionalização</t>
  </si>
  <si>
    <t>ALG-02-0752-FEDER-007360</t>
  </si>
  <si>
    <t>LUMARCONT - LUÍSA MARTINS CONTABILIDADE, UNIPESSOAL LDA</t>
  </si>
  <si>
    <t>Loulé</t>
  </si>
  <si>
    <t>ALG-02-0752-FEDER-009056</t>
  </si>
  <si>
    <t>Internacionalização</t>
  </si>
  <si>
    <t>Aumentar o volume de negócios através do reforço da presença no Reino Unido e entrada na Alemanha</t>
  </si>
  <si>
    <t>ALG-02-0752-FEDER-002752</t>
  </si>
  <si>
    <t>Lagoa</t>
  </si>
  <si>
    <t>ALG-02-0752-FEDER-003139</t>
  </si>
  <si>
    <t>PALOPS ? Conhecer para Decidir</t>
  </si>
  <si>
    <t>Portimão</t>
  </si>
  <si>
    <t>ALG-02-0752-FEDER-001675</t>
  </si>
  <si>
    <t>Internacionalização ItBase</t>
  </si>
  <si>
    <t>ITBASE - SOLUÇÕES INFORMÁTICAS S.A.</t>
  </si>
  <si>
    <t>Castro Marim</t>
  </si>
  <si>
    <t>ALG-02-0752-FEDER-001649</t>
  </si>
  <si>
    <t>Flor de Sal Natural</t>
  </si>
  <si>
    <t>HAPPYTIME - TURISMO UNIPESSOAL LDA</t>
  </si>
  <si>
    <t>ALG-02-0752-FEDER-005511</t>
  </si>
  <si>
    <t>ALG-02-0752-FEDER-004384</t>
  </si>
  <si>
    <t>DFEXCLUSIVE CONSULTORIA LDA</t>
  </si>
  <si>
    <t>ALG-02-0752-FEDER-005030</t>
  </si>
  <si>
    <t>Prospeção nos mercados externos</t>
  </si>
  <si>
    <t>COLÉGIO LUZ SÃO GONÇALO, LDA</t>
  </si>
  <si>
    <t>ALG-02-0752-FEDER-006739</t>
  </si>
  <si>
    <t>Ações de prospeção no mercado externo</t>
  </si>
  <si>
    <t>BRIÃO ACTIVIDADES TURÍSTICAS, LDA</t>
  </si>
  <si>
    <t>ALG-02-0752-FEDER-007307</t>
  </si>
  <si>
    <t>ALG-02-0752-FEDER-005211</t>
  </si>
  <si>
    <t>Plano Estratégico de Internacionalização do Software GEMAX</t>
  </si>
  <si>
    <t>AMÂGO-ENERGIA INTELIGENTE, UNIPESSOAL LDA</t>
  </si>
  <si>
    <t>ALG-02-0752-FEDER-003844</t>
  </si>
  <si>
    <t>Internacionalização das PME</t>
  </si>
  <si>
    <t>Porto</t>
  </si>
  <si>
    <t>ALG-02-0651-FEDER-012076</t>
  </si>
  <si>
    <t>Criação de Fundo de Fundos de Capital / Quase - Capital</t>
  </si>
  <si>
    <t>IFD - INSTITUIÇÃO FINANCEIRA DE DESENVOLVIMENTO, S.A.</t>
  </si>
  <si>
    <t>ALG-02-0651-FEDER-005254</t>
  </si>
  <si>
    <t>CONSULTORIA PARA CONCEPÇÃO DO PLANO DE NEGÓCIOS DA XPTO XPERT ENERGY</t>
  </si>
  <si>
    <t>ALG-02-0651-FEDER-003975</t>
  </si>
  <si>
    <t>Plano de Negócios da Empresa</t>
  </si>
  <si>
    <t>ALG-02-0651-FEDER-005369</t>
  </si>
  <si>
    <t>Consultoria para o arranque e sustentabilidade do negócio</t>
  </si>
  <si>
    <t>ALG-02-0651-FEDER-003698</t>
  </si>
  <si>
    <t>CONSULTORIA PARA A REALIZAÇÃO DO PLANO DE NEGÓCIOS</t>
  </si>
  <si>
    <t>ALG-02-0651-FEDER-003696</t>
  </si>
  <si>
    <t>CONSULTORIA PARA A REALIZAÇÃO DE UM PLANO DE NEGÓCIOS</t>
  </si>
  <si>
    <t>ALG-02-0651-FEDER-004744</t>
  </si>
  <si>
    <t>Contratação de serviços de consultoria para elaboração do plano de negócios da empresa</t>
  </si>
  <si>
    <t>ALG-02-0651-FEDER-004209</t>
  </si>
  <si>
    <t>Consultoria para o arranque e desenvolvimento do negócio</t>
  </si>
  <si>
    <t>ALG-02-0651-FEDER-007016</t>
  </si>
  <si>
    <t>ELABORAÇÂO DO PLANO DE NEGÓCIOS E ACOMPANHAMENTO NO ARRANQUE DA ATIVIDADE</t>
  </si>
  <si>
    <t>ALG-02-0651-FEDER-004339</t>
  </si>
  <si>
    <t>Consultoria para o arranque sustentado e desenvolvimento do negócio</t>
  </si>
  <si>
    <t>ALG-02-0651-FEDER-005491</t>
  </si>
  <si>
    <t>CONCEPÇÃO DO PLANO DE NEGÓCIOS DA REBELAMBITION, Lda.</t>
  </si>
  <si>
    <t>Vila Real de Santo António</t>
  </si>
  <si>
    <t>ALG-02-0651-FEDER-005931</t>
  </si>
  <si>
    <t>Consultoria para o desenvolvimento de um plano de negócios</t>
  </si>
  <si>
    <t>ALG-02-0651-FEDER-005694</t>
  </si>
  <si>
    <t>DESENVOLVIMENTO DE REQUISITOS PARA UMA PLATAFORMA DE GESTÃO DE CLIENTES</t>
  </si>
  <si>
    <t>ALG-02-0651-FEDER-005405</t>
  </si>
  <si>
    <t>ALG-02-0651-FEDER-005807</t>
  </si>
  <si>
    <t>Consultoria para esenvolvimento de plano de negócios</t>
  </si>
  <si>
    <t>ALG-02-0651-FEDER-003950</t>
  </si>
  <si>
    <t>Desenvolvimento de requisitos para uma plataforma de gestão da relação com os clientes</t>
  </si>
  <si>
    <t>ALG-02-0651-FEDER-005724</t>
  </si>
  <si>
    <t>Consultoria para plano de negócios de startup</t>
  </si>
  <si>
    <t>ALG-02-0651-FEDER-004115</t>
  </si>
  <si>
    <t>Consultoria para desenvolvimento e arranque do negócio</t>
  </si>
  <si>
    <t>FEEL FOOD CHEFS, LDA</t>
  </si>
  <si>
    <t>ALG-02-0651-FEDER-004188</t>
  </si>
  <si>
    <t>Consultoria desenvolvimento e arranque do negócio</t>
  </si>
  <si>
    <t>ALG-02-0651-FEDER-004813</t>
  </si>
  <si>
    <t>Consultoria para o desenvolvimento de plano de negócios</t>
  </si>
  <si>
    <t>ALG-02-0651-FEDER-003415</t>
  </si>
  <si>
    <t>CONSULTORIA PARA A DEFINIÇÃO DOS REQUISITOS PARA UMA PLATAFORMA DIGITAL</t>
  </si>
  <si>
    <t>ALG-02-0651-FEDER-005653</t>
  </si>
  <si>
    <t>CONTROLCOPY - VALE EMPREENDEDORISMO</t>
  </si>
  <si>
    <t>ALG-02-0651-FEDER-005935</t>
  </si>
  <si>
    <t>CHILL-ME VALE EMPREENDEDORISMO</t>
  </si>
  <si>
    <t>ALG-02-0651-FEDER-004936</t>
  </si>
  <si>
    <t>Consultoria para elaboração de plano de negócios</t>
  </si>
  <si>
    <t>BEAUTIFUL BUBBLE, LDA</t>
  </si>
  <si>
    <t>ALG-02-0651-FEDER-005772</t>
  </si>
  <si>
    <t>ASIM TARIQ - VALE EMPREENDEDORISMO</t>
  </si>
  <si>
    <t>ALG-02-0651-FEDER-004258</t>
  </si>
  <si>
    <t>ALG-02-0651-FEDER-003039</t>
  </si>
  <si>
    <t>ALG-02-0651-FEDER-004266</t>
  </si>
  <si>
    <t>Ana Campos Business Plan</t>
  </si>
  <si>
    <t>ALG-02-0651-FEDER-003034</t>
  </si>
  <si>
    <t>CONSULTORIA PARA A REALIZAÇÃO DE PLANO DE NEGÓCIOS</t>
  </si>
  <si>
    <t>ALG-02-0651-FEDER-003011</t>
  </si>
  <si>
    <t>ALG-02-0651-FEDER-005827</t>
  </si>
  <si>
    <t>CONCEPÇÃO DO PLANO DE NEGÓCIOS DA AGROSIMBIOSE</t>
  </si>
  <si>
    <t>ALG-02-0651-FEDER-003378</t>
  </si>
  <si>
    <t>ALG-02-0651-FEDER-005349</t>
  </si>
  <si>
    <t>CONSULTORIA PARA CONCEPÇÃO DO PLANO DE NEGÓCIO PARA A EMPRESA 11 TAPAS, LDA</t>
  </si>
  <si>
    <t>Empreendedorismo qualificado e criativo</t>
  </si>
  <si>
    <t>ALG-02-0853-FEDER-012091</t>
  </si>
  <si>
    <t>Criação de Fundo de Fundos de Dívida / Garantia</t>
  </si>
  <si>
    <t>ALG-02-0853-FEDER-012068</t>
  </si>
  <si>
    <t>ALG-02-0853-FEDER-011427</t>
  </si>
  <si>
    <t>Consultoria especializda para a apoio à implementação da qualidade</t>
  </si>
  <si>
    <t>ATELIER DO SUL DE PUBLICIDADE LDA</t>
  </si>
  <si>
    <t>ALG-02-0853-FEDER-011310</t>
  </si>
  <si>
    <t>Consultoria para diagnóstico, planeamento e gestão do plano de marketing de serviços de Turismo de Saúde</t>
  </si>
  <si>
    <t>EXPANDIR TEMPO - PRESTAÇÃO DE SERVIÇOS DE SAÚDE, LDA</t>
  </si>
  <si>
    <t>ALG-02-0853-FEDER-011108</t>
  </si>
  <si>
    <t>Qualidade e Comunicação ? JSV Urb</t>
  </si>
  <si>
    <t>JOAQUIM SEQUEIRA VIEIRA - URBANIZAÇÕES E CONSTRUÇÕES, UNIPESSOAL LDA</t>
  </si>
  <si>
    <t>ALG-02-0853-FEDER-011077</t>
  </si>
  <si>
    <t>Consultoria em gestão organizacional e implementação de novos métodos de gestão</t>
  </si>
  <si>
    <t>POSITANO DECORAÇÕES, SOCIEDADE UNIPESSOAL LDA</t>
  </si>
  <si>
    <t>ALG-02-0853-FEDER-010984</t>
  </si>
  <si>
    <t>Estratégia de Marketing</t>
  </si>
  <si>
    <t>TEODORO TEIXEIRA, UNIPESSOAL LDA</t>
  </si>
  <si>
    <t>ALG-02-0853-FEDER-010810</t>
  </si>
  <si>
    <t>Implementação de estratégias de marketing digital</t>
  </si>
  <si>
    <t>ULTRANSUL - TRANSPORTES LDA</t>
  </si>
  <si>
    <t>Monchique</t>
  </si>
  <si>
    <t>ALG-02-0853-FEDER-010774</t>
  </si>
  <si>
    <t>Marketing Estratégico e Marketing Digital</t>
  </si>
  <si>
    <t>TRANSPORTES QUINTAS &amp; FILHO LDA</t>
  </si>
  <si>
    <t>ALG-02-0853-FEDER-010720</t>
  </si>
  <si>
    <t>Implementação de ISO 9001</t>
  </si>
  <si>
    <t>ZED - RESTAURAÇÃO E HOTELARIA LDA</t>
  </si>
  <si>
    <t>ALG-02-0853-FEDER-010713</t>
  </si>
  <si>
    <t>Consultoria para a implementação da norma ISO9001</t>
  </si>
  <si>
    <t>ROLIBÉRICA LDA</t>
  </si>
  <si>
    <t>ALG-02-0853-FEDER-010704</t>
  </si>
  <si>
    <t>Consultoria para a definição dos requisitos para uma plataforma de comércio online</t>
  </si>
  <si>
    <t>JUSTDRINKS, LDA</t>
  </si>
  <si>
    <t>ALG-02-0853-FEDER-010624</t>
  </si>
  <si>
    <t>Estratégia de marketing e marca</t>
  </si>
  <si>
    <t>INFRASUL - CONSTRUÇÕES E INFRAESTRUTURAS LDA</t>
  </si>
  <si>
    <t>ALG-02-0853-FEDER-010521</t>
  </si>
  <si>
    <t>PLANO INTEGRADO DE BRANDING E MARKETING DIGITAL</t>
  </si>
  <si>
    <t>PEÇA21 LDA</t>
  </si>
  <si>
    <t>ALG-02-0853-FEDER-010520</t>
  </si>
  <si>
    <t>FILÁGUEDA a caminho da Qualidade</t>
  </si>
  <si>
    <t>FILÁGUEDA, LDA</t>
  </si>
  <si>
    <t>ALG-02-0853-FEDER-010220</t>
  </si>
  <si>
    <t>Consultoria para implementação do sistema de gestão ambiental</t>
  </si>
  <si>
    <t>ECOCOMPÓSITOS, S.A.</t>
  </si>
  <si>
    <t>ALG-02-0853-FEDER-010124</t>
  </si>
  <si>
    <t>SISTEMA INTEGRADO DE VENDAS E GESTÃO DE CLIENTES</t>
  </si>
  <si>
    <t>CENTRO DE CORRECÇÃO VISUAL, LDA</t>
  </si>
  <si>
    <t>ALG-02-0853-FEDER-010055</t>
  </si>
  <si>
    <t>Consultoria para análise de viabiliade de investimentos para expansão da empresa</t>
  </si>
  <si>
    <t>PROSPERITAS - AGÊNCIA DE PUBLICIDADE LDA</t>
  </si>
  <si>
    <t>ALG-02-0853-FEDER-009908</t>
  </si>
  <si>
    <t>Portipesca - ISO 22000</t>
  </si>
  <si>
    <t>PORTIPESCA - COMÉRCIO GERAL DE PESCADO LDA</t>
  </si>
  <si>
    <t>ALG-02-0853-FEDER-009737</t>
  </si>
  <si>
    <t>JSH ALGARVE - ARQUITECTURA LDA</t>
  </si>
  <si>
    <t>ALG-02-0853-FEDER-009581</t>
  </si>
  <si>
    <t>RELEVE - RECURSOS ENERGÉTICOS LDA</t>
  </si>
  <si>
    <t>ALG-02-0853-FEDER-009580</t>
  </si>
  <si>
    <t>CARRASQUINHO &amp; FILHOS - PRODUTOS COMBUSTÍVEIS LDA</t>
  </si>
  <si>
    <t>ALG-02-0853-FEDER-009538</t>
  </si>
  <si>
    <t>Lusiadagás Inovação</t>
  </si>
  <si>
    <t>LUSIADAGÁS - MONTAGEM E ABASTECIMENTO DE REDES DE GÁS S.A.</t>
  </si>
  <si>
    <t>ALG-02-0853-FEDER-009237</t>
  </si>
  <si>
    <t>Consultoria para diagnóstico, planeamento e gestão do plano de marketing</t>
  </si>
  <si>
    <t>SERENO &amp; PERFEITO - SOCIEDADE DE CONSTRUÇÕES LDA</t>
  </si>
  <si>
    <t>ALG-02-0853-FEDER-009228</t>
  </si>
  <si>
    <t>Consultoria especializada para diagnóstico, planeamento e gestão de marketing</t>
  </si>
  <si>
    <t>BE SUN, LDA</t>
  </si>
  <si>
    <t>ALG-02-0853-FEDER-004457</t>
  </si>
  <si>
    <t>Consultoria em gestão estratégica da inovação</t>
  </si>
  <si>
    <t>X4DEV BUSINESS SOLUTIONS, S.A.</t>
  </si>
  <si>
    <t>ALG-02-0853-FEDER-002951</t>
  </si>
  <si>
    <t>Consultoria estratégica da inovação</t>
  </si>
  <si>
    <t>ALG-02-0853-FEDER-004282</t>
  </si>
  <si>
    <t>CONSULTORIA PARA O REFORÇO DAS CAPACIDADES DE GESTÃO  DE MARKETING</t>
  </si>
  <si>
    <t>VISÃO DE PRATA, UNIPESSOAL LDA</t>
  </si>
  <si>
    <t>ALG-02-0853-FEDER-003075</t>
  </si>
  <si>
    <t>TELEONDA - SOCIEDADE DE EQUIPAMENTOS DE INFORMÁTICA E TELECOMUNICAÇÕES LDA</t>
  </si>
  <si>
    <t>ALG-02-0853-FEDER-003143</t>
  </si>
  <si>
    <t>CONSULTORIA PARA O REFORÇO DAS CAPACIDADES DE GESTÃO DE MARKETING</t>
  </si>
  <si>
    <t>T.S. PINTO - ATELIER DAS CORTINAS LDA</t>
  </si>
  <si>
    <t>ALG-02-0853-FEDER-005156</t>
  </si>
  <si>
    <t>Consultoria para o desenvolvimento de requisitos para plataforma de gestão de clientes</t>
  </si>
  <si>
    <t>T.C.G.-CONTABILIDADE E GESTÃO LDA</t>
  </si>
  <si>
    <t>ALG-02-0853-FEDER-004317</t>
  </si>
  <si>
    <t>SÉRGIO MANUEL ALEXANDRE GONÇALVES, UNIPESSOAL LDA</t>
  </si>
  <si>
    <t>ALG-02-0853-FEDER-007904</t>
  </si>
  <si>
    <t>Algarve Natural e Genuino</t>
  </si>
  <si>
    <t>PROACTIVETUR LDA</t>
  </si>
  <si>
    <t>ALG-02-0853-FEDER-005448</t>
  </si>
  <si>
    <t>Gestão Integrada e Comunicação Transversal</t>
  </si>
  <si>
    <t>PREVIGARB - ENGENHARIA DE SEGURANÇA, LDA</t>
  </si>
  <si>
    <t>ALG-02-0853-FEDER-004013</t>
  </si>
  <si>
    <t>Investimento</t>
  </si>
  <si>
    <t>PLANTALGARVE-VIVEIROS AGRÍCOLAS LDA</t>
  </si>
  <si>
    <t>ALG-02-0853-FEDER-002009</t>
  </si>
  <si>
    <t>QUALIFICAR PARA CRESCER</t>
  </si>
  <si>
    <t>NEOMARCA- INOVAÇÃO E DESENVOLVIMENTO, LDA</t>
  </si>
  <si>
    <t>ALG-02-0853-FEDER-004540</t>
  </si>
  <si>
    <t>CONSULTORIA PARA O DESENVOLVIMENTO DE REQUISITOS PARA APLICAÇÃO DE GESTÃO DE CLIENTES</t>
  </si>
  <si>
    <t>MOMENTOS DINÂMICOS, UNIPESSOAL LDA</t>
  </si>
  <si>
    <t>ALG-02-0853-FEDER-004360</t>
  </si>
  <si>
    <t>CONSULTORIA PARA A REALIZAÇÃO DE ESTUDO DE VIABILIDADE DE NOVOS INVESTIMENTOS</t>
  </si>
  <si>
    <t>MARIA MADALENA VIEGAS MARTINS FAISCA</t>
  </si>
  <si>
    <t>ALG-02-0853-FEDER-007359</t>
  </si>
  <si>
    <t>ALG-02-0853-FEDER-004358</t>
  </si>
  <si>
    <t>CONSULTORIA PARA A REALIZAÇÃO ESTUDO DE VIABILIDADE DE  NOVOS INVESTIMENTOS</t>
  </si>
  <si>
    <t>JUAN ROBERT &amp; GATARIKI - MATERIAL ÓPTICO, UNIPESSOAL LDA</t>
  </si>
  <si>
    <t>ALG-02-0853-FEDER-004281</t>
  </si>
  <si>
    <t>JOÃO CARLOS ANTUNES, UNIPESSOAL LDA</t>
  </si>
  <si>
    <t>ALG-02-0853-FEDER-001645</t>
  </si>
  <si>
    <t>Qualificação ItBase</t>
  </si>
  <si>
    <t>ALG-02-0853-FEDER-007093</t>
  </si>
  <si>
    <t>Implementação de Estrategia de Comunicação Organizacional Interna e Externa</t>
  </si>
  <si>
    <t>INCOMING EMOTIONS LDA</t>
  </si>
  <si>
    <t>ALG-02-0853-FEDER-004521</t>
  </si>
  <si>
    <t>CONSULTORIA PARA O DESENVOLVIMENTO DE REQUISITOS PARA UMA PLATAFORMA DE GESTÃO DE CLIENTES</t>
  </si>
  <si>
    <t>ALG-02-0853-FEDER-005701</t>
  </si>
  <si>
    <t>CertifyRad</t>
  </si>
  <si>
    <t>GYRAD - CONTROLO DE QUALIDADE E PROTECÇÃO RADIOLÓGICA LDA</t>
  </si>
  <si>
    <t>ALG-02-0853-FEDER-003937</t>
  </si>
  <si>
    <t>Conceção de plano de marketing</t>
  </si>
  <si>
    <t>FLEXITRAVEL LDA</t>
  </si>
  <si>
    <t>ALG-02-0853-FEDER-004397</t>
  </si>
  <si>
    <t>CONSULTORIA EM GESTÃO DE MARCA, MARKETING, ORGANIZAÇÃO E ECONOMIA DIGITAL</t>
  </si>
  <si>
    <t>ALG-02-0853-FEDER-000254</t>
  </si>
  <si>
    <t>Falésia Hotel 4**</t>
  </si>
  <si>
    <t>FALÉSIA HOTEL S.A.</t>
  </si>
  <si>
    <t>ALG-02-0853-FEDER-003716</t>
  </si>
  <si>
    <t>Inovação e reformulação integral das ferramentas de Gestão de Projetos</t>
  </si>
  <si>
    <t>F.G.P. - ENGENHARIA CIVIL, LIMITADA</t>
  </si>
  <si>
    <t>ALG-02-0853-FEDER-005849</t>
  </si>
  <si>
    <t>ESTILETE - CONTABILIDADE, LDA</t>
  </si>
  <si>
    <t>ALG-02-0853-FEDER-003968</t>
  </si>
  <si>
    <t>Consultoria em Economia Digital aplicada à empresa</t>
  </si>
  <si>
    <t>DIGITREND LDA</t>
  </si>
  <si>
    <t>ALG-02-0853-FEDER-004262</t>
  </si>
  <si>
    <t>CONSULTORIA PARA A GESTÃO DE MARKETING</t>
  </si>
  <si>
    <t>ALG-02-0853-FEDER-002873</t>
  </si>
  <si>
    <t>DENGUN LDA</t>
  </si>
  <si>
    <t>ALG-02-0853-FEDER-004350</t>
  </si>
  <si>
    <t>DESENVOLVIMENTO DE REQUISITOS PARA  PLATAFORMA DE GESTÃO DA RELAÇÃO COM OS CLIENTES</t>
  </si>
  <si>
    <t>DECIDIR - CONSULTORES LDA</t>
  </si>
  <si>
    <t>ALG-02-0853-FEDER-003888</t>
  </si>
  <si>
    <t>Qualidade para a Competitividade</t>
  </si>
  <si>
    <t>DARKGLOBE, LDA.</t>
  </si>
  <si>
    <t>ALG-02-0853-FEDER-002947</t>
  </si>
  <si>
    <t>CONSULTORIA PARA A REALIZAÇÃO DO PLANO DE NEGÓCIOS PARA EXPANSÃO DA ATIVIDADE</t>
  </si>
  <si>
    <t>CRUZ DOS CALIÇOS-ALIMENTAÇÃO E BEBIDAS, LDA</t>
  </si>
  <si>
    <t>ALG-02-0853-FEDER-004979</t>
  </si>
  <si>
    <t>ALG-02-0853-FEDER-000836</t>
  </si>
  <si>
    <t>Ampliação Centro Desportivo Squash de Vilamoura</t>
  </si>
  <si>
    <t>CENTRO DESPORTIVO SQUASH DE VILAMOURA LDA</t>
  </si>
  <si>
    <t>ALG-02-0853-FEDER-005159</t>
  </si>
  <si>
    <t>Consultoria para implementação de Sistema de Gestão da Qualidade</t>
  </si>
  <si>
    <t>CARGAQUATRO - TRANSPORTES E LOGÍSTICA LDA</t>
  </si>
  <si>
    <t>ALG-02-0853-FEDER-006977</t>
  </si>
  <si>
    <t>Excelência é Qualidade</t>
  </si>
  <si>
    <t>BURGER RANCH - COMIDA RÁPIDA LDA</t>
  </si>
  <si>
    <t>ALG-02-0853-FEDER-007247</t>
  </si>
  <si>
    <t>BUILDINGCLASS NA WEB</t>
  </si>
  <si>
    <t>BUILDINGCLASS - ESPECIALISTAS EM EDIFICIOS NO ALGARVE, LDA</t>
  </si>
  <si>
    <t>ALG-02-0853-FEDER-006593</t>
  </si>
  <si>
    <t>ARCHISUL - ARQUITECTOS LDA</t>
  </si>
  <si>
    <t>ALG-02-0853-FEDER-005205</t>
  </si>
  <si>
    <t>Auditoria ao website de comércio eletrónico</t>
  </si>
  <si>
    <t>AQUAVINTAGE LDA</t>
  </si>
  <si>
    <t>Aljezur</t>
  </si>
  <si>
    <t>Qualificação e inovação das PME</t>
  </si>
  <si>
    <t>ALG-01-0247-FEDER-011509</t>
  </si>
  <si>
    <t>Melhoria da Eficiência Energética no Hotel Alto da Colina</t>
  </si>
  <si>
    <t>ALG-01-0247-FEDER-011387</t>
  </si>
  <si>
    <t>IntMeteoStation</t>
  </si>
  <si>
    <t>ALG-01-0247-FEDER-009996</t>
  </si>
  <si>
    <t>I&amp;D de sistemas energeticos para construção com balanço energético neutro (NZEB) - moradia unifamiliar isolada</t>
  </si>
  <si>
    <t>ALG-01-0247-FEDER-009864</t>
  </si>
  <si>
    <t>NOVOBLOCO - Paredes interiores com face à vista, incorporando cortiça</t>
  </si>
  <si>
    <t>ALG-01-0247-FEDER-009818</t>
  </si>
  <si>
    <t>I&amp;D para otimização de sistemas energéticos para a reabilitação e ampliação de moradias unifamiliares isoladas (para turismo) com base nos critérios da norma Passive House</t>
  </si>
  <si>
    <t>ALG-01-0247-FEDER-003520</t>
  </si>
  <si>
    <t>ALISSA .: Projecto ALISSA ? Alimentação saudável e sustentável para peixes de aquacultura</t>
  </si>
  <si>
    <t>SPAROS LDA</t>
  </si>
  <si>
    <t>Valorização de Aguardentes de frutos e licores tradicionais do Algarve</t>
  </si>
  <si>
    <t>ALG-01-0247-FEDER-005412</t>
  </si>
  <si>
    <t>ALG-01-0247-FEDER-006293</t>
  </si>
  <si>
    <t>Investigação e Desenvolvimento para o uso de medidas preventivas que reduzam o risco de contaminação da fruta</t>
  </si>
  <si>
    <t>CACIAL - COOPERATIVA AGRICOLA DE CITRICULTORES DO ALGARVE CRL</t>
  </si>
  <si>
    <t>INVESTIMENTO ELEGÍVEL</t>
  </si>
  <si>
    <t>CONCELHO (sede)</t>
  </si>
  <si>
    <t>DESIGNAÇÃO DA OPERAÇÃO</t>
  </si>
  <si>
    <t>PROMOTOR</t>
  </si>
  <si>
    <t>TIPOLOGIA DE INTERVENÇÃO</t>
  </si>
  <si>
    <t>EIXO</t>
  </si>
  <si>
    <t>LISTA DE OPERAÇÕES APROVADAS</t>
  </si>
  <si>
    <t>UNIDADE: EUROS</t>
  </si>
  <si>
    <t>CÓDIGO DA OPERAÇÃO</t>
  </si>
  <si>
    <t>DATA DE INICIO</t>
  </si>
  <si>
    <t>TAXA DE COFINANCIAMENTO</t>
  </si>
  <si>
    <t>Chocorroba do Algarve</t>
  </si>
  <si>
    <t>ALG-01-0247-FEDER-004989</t>
  </si>
  <si>
    <t>BRITEFIL - FÁBRICA NACIONAL DE BOMBAS, S.A.</t>
  </si>
  <si>
    <t>Diversificação de clientes e mercados da empresa Britefil</t>
  </si>
  <si>
    <t>ALG-02-0752-FEDER-002072</t>
  </si>
  <si>
    <t>SPRINT</t>
  </si>
  <si>
    <t>ALG-02-0752-FEDER-000880</t>
  </si>
  <si>
    <t>FUNDO</t>
  </si>
  <si>
    <t>DATA DE APROVAÇÃO</t>
  </si>
  <si>
    <t>SALEG - Definição dos parâmetros físico-químicos críticos para formação e qualidade de flor de sal</t>
  </si>
  <si>
    <t>ALG-01-0247-FEDER-016096</t>
  </si>
  <si>
    <t>Consultoria para IDT em vetorização de imagens</t>
  </si>
  <si>
    <t>ALG-01-0247-FEDER-010222</t>
  </si>
  <si>
    <t>Investigação e desenvolvimento de técnicas para reduzir o uso de produtos fitofármacos nos tratamentos de pós colheita de citrinos</t>
  </si>
  <si>
    <t>ALG-01-0247-FEDER-016102</t>
  </si>
  <si>
    <t>FRUSOAL- Conservação</t>
  </si>
  <si>
    <t>ALG-01-0247-FEDER-016123</t>
  </si>
  <si>
    <t>Medronhito do Caldeirão</t>
  </si>
  <si>
    <t>ALG-01-0247-FEDER-016128</t>
  </si>
  <si>
    <t>ANÁLISE DE BENCHMARKING E RE-ORGANIZAÇÃO DOS PROCESSOS DE GESTÃO DA ÂMAGO ? ENERGIA INTELIGENTE</t>
  </si>
  <si>
    <t>ALG-02-0853-FEDER-012471</t>
  </si>
  <si>
    <t>DESENVOLVIMENTO DE REQUISITOS PARA UMA PLATAFORMA DE GESTÃO DA RELAÇÃO COM OS CLIENTES</t>
  </si>
  <si>
    <t>MARSOLVE, UNIPESSOAL LDA</t>
  </si>
  <si>
    <t>Desenvolvimento de Plataforma digital e sistema de Gestão da Qualidade</t>
  </si>
  <si>
    <t>ALG-02-0853-FEDER-006209</t>
  </si>
  <si>
    <t>FAROPEIXE - COMÉRCIO GERAL DE PEIXE LDA</t>
  </si>
  <si>
    <t>Vantagem competitiva para o mercado internacional: Certificação IFS FOOD</t>
  </si>
  <si>
    <t>ALG-02-0853-FEDER-012364</t>
  </si>
  <si>
    <t>SERVIÇOS CONSULTORIA NA ÁREA DE PROSPEÇÃO DE MERCADO</t>
  </si>
  <si>
    <t>ALG-02-0752-FEDER-016006</t>
  </si>
  <si>
    <t>Impactofóio Construção Civil Unipessoal Lda - Vale Internacionalização</t>
  </si>
  <si>
    <t>ALG-02-0752-FEDER-016210</t>
  </si>
  <si>
    <t>Lord Berry - Vale Internacionalização</t>
  </si>
  <si>
    <t>ALG-02-0752-FEDER-016196</t>
  </si>
  <si>
    <t>Consultoria especializada para apoio ao desenvolvimento e implementação da estratégia de internacionalização</t>
  </si>
  <si>
    <t>ALG-02-0752-FEDER-016071</t>
  </si>
  <si>
    <t>FEDER</t>
  </si>
  <si>
    <t>CÓDIGO DO AVISO</t>
  </si>
  <si>
    <t>SONHA PENSA IMAGINA COMUNICA, LDA</t>
  </si>
  <si>
    <t>M5SAR .: MOBILE FIVE SENSES AUGMENTED REALITY SYSTEM FOR MUSEUMS</t>
  </si>
  <si>
    <t>ALG-01-0247-FEDER-003322</t>
  </si>
  <si>
    <t>QB-Embalagem Inteligente</t>
  </si>
  <si>
    <t>ALG-01-0247-FEDER-017047</t>
  </si>
  <si>
    <t>Investigação aplicada à produção de cerveja com base em produtos tradiocionais</t>
  </si>
  <si>
    <t>ALG-01-0247-FEDER-017012</t>
  </si>
  <si>
    <t>ODIANA - ASSOCIAÇÃO PARA O DESENVOLVIMENTO DO BAIXO GUADIANA</t>
  </si>
  <si>
    <t>CHOOSE OUR FOOD</t>
  </si>
  <si>
    <t>ALG-02-0853-FEDER-014722</t>
  </si>
  <si>
    <t>NERA-ASSOCIAÇÃO EMPRESARIAL DA REGIÃO DO ALGARVE</t>
  </si>
  <si>
    <t>GARRAFEIRA SOARES-COMERCIO DE BEBIDAS S.A.</t>
  </si>
  <si>
    <t>GS - Evolução organizacional e internacionalização</t>
  </si>
  <si>
    <t>ALG-02-0853-FEDER-008849</t>
  </si>
  <si>
    <t>GOLF CHECKIN LDA</t>
  </si>
  <si>
    <t>Golf Checkin - Qualificar para internacionalizar</t>
  </si>
  <si>
    <t>ALG-02-0853-FEDER-009156</t>
  </si>
  <si>
    <t>VISUALFORMA - TECNOLOGIAS DE INFORMAÇÃO, S.A.</t>
  </si>
  <si>
    <t>Comunicações e Serviços de Suporte</t>
  </si>
  <si>
    <t>ALG-02-0853-FEDER-013461</t>
  </si>
  <si>
    <t>QB Franchising</t>
  </si>
  <si>
    <t>ALG-02-0853-FEDER-013392</t>
  </si>
  <si>
    <t>LUXURY ON TWO WHEELS, UNIPESSOAL LDA</t>
  </si>
  <si>
    <t>Bike Tours Portugal - Capacity Building for Growth</t>
  </si>
  <si>
    <t>ALG-02-0853-FEDER-014513</t>
  </si>
  <si>
    <t>Internacionalização do destino turístico Algarve em Espanha</t>
  </si>
  <si>
    <t>ALG-02-0752-FEDER-010869</t>
  </si>
  <si>
    <t>ALGARVE STORE &amp; BUSINESS ONLINE</t>
  </si>
  <si>
    <t>ALG-02-0752-FEDER-011563</t>
  </si>
  <si>
    <t>Turismo em Zonas de Baixa Densidade [Baixo Guadiana]</t>
  </si>
  <si>
    <t>ALG-02-0752-FEDER-014937</t>
  </si>
  <si>
    <t>INTERNACIONALIZAR+ ALGARVE | Valorização dos Recursos da Região do Algarve | Territórios de Baixa Densidade</t>
  </si>
  <si>
    <t>ALG-02-0752-FEDER-015143</t>
  </si>
  <si>
    <t>Consultoria para estratégia de captação de clientes no mercado externo no segmento de turismo de saúde e bem estar</t>
  </si>
  <si>
    <t>ALG-02-0752-FEDER-011740</t>
  </si>
  <si>
    <t>Consultoria para desenvolver estratégia de internacionalização de restaurante tradicional</t>
  </si>
  <si>
    <t>ALG-02-0752-FEDER-016582</t>
  </si>
  <si>
    <t>Desenvolvimento de estratégia de internacionalização de produtos tradicionais de confeitaria para o mercado da saudade</t>
  </si>
  <si>
    <t>ALG-02-0752-FEDER-017008</t>
  </si>
  <si>
    <t>Desenvolvimento de plano estratégico de internacionalização da ?Quinta dos i?s?</t>
  </si>
  <si>
    <t>ALG-02-0752-FEDER-017039</t>
  </si>
  <si>
    <t>VALE INTERNACIONALIZAÇÃO - JPW ENGENHARIA</t>
  </si>
  <si>
    <t>ALG-02-0752-FEDER-017112</t>
  </si>
  <si>
    <t>Consultoria para a prospeção de clientes nos mercados europeus</t>
  </si>
  <si>
    <t>ALG-02-0752-FEDER-017186</t>
  </si>
  <si>
    <t>Marcela Propriedades - Rumo a novos mercados</t>
  </si>
  <si>
    <t>ALG-02-0752-FEDER-017214</t>
  </si>
  <si>
    <t>Expansão internacional da Cruz dos Caliços</t>
  </si>
  <si>
    <t>ALG-02-0752-FEDER-012423</t>
  </si>
  <si>
    <t>Golf Checkin - Rota para a Internacionalização</t>
  </si>
  <si>
    <t>ALG-02-0752-FEDER-009157</t>
  </si>
  <si>
    <t>Plano de Internacionalização da SDI - Soluções de Imagem e Publicidade</t>
  </si>
  <si>
    <t>ALG-02-0752-FEDER-011969</t>
  </si>
  <si>
    <t>ALG-02-0752-FEDER-013095</t>
  </si>
  <si>
    <t>TRU INTELLIGENCE FOR SMART RESTAURANTS AND HOTELS</t>
  </si>
  <si>
    <t>ALG-02-0752-FEDER-013486</t>
  </si>
  <si>
    <t>Bike Tours Portugal - World TOUR</t>
  </si>
  <si>
    <t>ALG-02-0752-FEDER-013633</t>
  </si>
  <si>
    <t>INTERNACIONALIZAÇÃO DA FOUR GOLD WINDS RESORTS ? Martinhal Beach Resort &amp; Hotel</t>
  </si>
  <si>
    <t>ALG-02-0752-FEDER-013794</t>
  </si>
  <si>
    <t>NACIONALINFOR - SERVICOS, UNIPESSOAL LDA</t>
  </si>
  <si>
    <t>Passeios de longa duração em catamarã no Algarve</t>
  </si>
  <si>
    <t>ALG-02-0853-FEDER-014751</t>
  </si>
  <si>
    <t>H.F.MARTINS - CONSULTORIA, UNIPESSOAL LDA</t>
  </si>
  <si>
    <t>UTR Quinta do Marco</t>
  </si>
  <si>
    <t>ALG-02-0853-FEDER-014646</t>
  </si>
  <si>
    <t>SUN HOUSE II PROPERTY, UNIPESSOAL LDA</t>
  </si>
  <si>
    <t>Criação do Suítes Hotel Monte Gordo 4 estrelas</t>
  </si>
  <si>
    <t>ALG-02-0853-FEDER-014822</t>
  </si>
  <si>
    <t>ROCHALGARVE - PLANEAMENTO DE FÉRIAS PARA O TURISMO, S.A.</t>
  </si>
  <si>
    <t>PLAZA INNOVATION</t>
  </si>
  <si>
    <t>ALG-02-0853-FEDER-015165</t>
  </si>
  <si>
    <t>SOTECNISOL, S.A.</t>
  </si>
  <si>
    <t>Sotecnisol 2020</t>
  </si>
  <si>
    <t>ALG-02-0853-FEDER-017260</t>
  </si>
  <si>
    <t>Estratégias Territoriais de Baixa Densidade</t>
  </si>
  <si>
    <t>Comunidade Intermunicipal do Algarve</t>
  </si>
  <si>
    <t>PMTI Algarve - PAMUS</t>
  </si>
  <si>
    <t>ALG-03-1406-FEDER-000001</t>
  </si>
  <si>
    <t>Elaboração à escala subregional de 3 Planos de Ação de Mobilidade Urbana Sustentável, de acordo com os princípios comunitários do PAMUS e orientações nacionais para a elaboração de PTM</t>
  </si>
  <si>
    <t>Assistência Técnica</t>
  </si>
  <si>
    <t>Comissão de Coordenação e Desenvolvimento Regional do Algarve</t>
  </si>
  <si>
    <t>Assistência Técnica do PO CRESC Algarve 2020</t>
  </si>
  <si>
    <t>ALG-09-6177-FEDER-000002</t>
  </si>
  <si>
    <t>Criação das condições para o exercício das competências e atribuições da AG e assegurar a preparação, execução, acompanhamento, monitorização, controlo, avaliação e divulgação do PO.</t>
  </si>
  <si>
    <t>Turismo de Portugal, IP</t>
  </si>
  <si>
    <t>Assistência Técnica 2015/2016 – PO Algarve - TP, I.P.</t>
  </si>
  <si>
    <t>ALG-09-6177-FEDER-000001</t>
  </si>
  <si>
    <t>Assegurar o exercicio das competências de gestão delegadas pela Autoriade de Gestão no TP, no âmbito do PO CRESC ALGARVE 2020</t>
  </si>
  <si>
    <t>Lisboa</t>
  </si>
  <si>
    <t>ALG-06-2015-04</t>
  </si>
  <si>
    <t>ALG-77-2015-10</t>
  </si>
  <si>
    <t>ALG-09-6177-FEDER-000003</t>
  </si>
  <si>
    <t>ALG-09-6177-FEDER-000004</t>
  </si>
  <si>
    <t>ALG-09-6177-FEDER-000005</t>
  </si>
  <si>
    <t>ANI - Agência Nacional de Inovação, S.A</t>
  </si>
  <si>
    <t>IAPMEI - Instituto de Apoio às Pequenas e Médias Empresas e ao Investimento</t>
  </si>
  <si>
    <t>ANI - Assistência Técnica - 2015/2016</t>
  </si>
  <si>
    <t>IAPMEI - Assistência Técnica - 2015/2016</t>
  </si>
  <si>
    <t>AICEP - Assistência Técnica - 2015/2016</t>
  </si>
  <si>
    <t>AICEP - Agência para o Investimento e Comércio Externo de Portugal, E.P.E.</t>
  </si>
  <si>
    <t>Assegurar o exercicio das competências de gestão delegadas pela Autoriade de Gestão na ANI, no âmbito do PO CRESC ALGARVE 2020</t>
  </si>
  <si>
    <t>Assegurar o exercicio das competências de gestão delegadas pela Autoriade de Gestão no IAPMEI, no âmbito do PO CRESC ALGARVE 2020</t>
  </si>
  <si>
    <t>Assegurar o exercicio das competências de gestão delegadas pela Autoriade de Gestão na AICEP, no âmbito do PO CRESC ALGARVE 2020</t>
  </si>
  <si>
    <t>FSE</t>
  </si>
  <si>
    <t>IEFP - Instituto do Emprego e Formação Profissional, IP</t>
  </si>
  <si>
    <t>IEFP - Vida Ativa para Desempregados - 2015/2016</t>
  </si>
  <si>
    <t>ALG-05-3524-FSE-000001</t>
  </si>
  <si>
    <t>Os cursos desenvolvidos no âmbito da medida de política pública "Vida Ativa – Emprego Qualificado", regulada pela Portaria n.º 203/2013, de 17 de junho, visam potenciar o regresso ao mercado de trabalho dos desempregados, através de uma rápida integração em ações de formação de curta duração.</t>
  </si>
  <si>
    <t>Algarve</t>
  </si>
  <si>
    <t>ALG-24-2015-05</t>
  </si>
  <si>
    <t>Eixo 5 (Algarve)</t>
  </si>
  <si>
    <t>DATA DE    FIM</t>
  </si>
  <si>
    <t xml:space="preserve"> RESUMO DA    OPERAÇÃO</t>
  </si>
  <si>
    <t>Estudo reológico da conservação do bolo rei de batata doce</t>
  </si>
  <si>
    <t>ALG-01-0247-FEDER-017004</t>
  </si>
  <si>
    <t>CORWIN .: Desenvolvimento de um alimento de alto rendimento para as primeiras idades da corvina</t>
  </si>
  <si>
    <t>ALG-01-0247-FEDER-009930</t>
  </si>
  <si>
    <t>PRO ? PROFILE RATE OTIMIZER .: e-TRAVELER PROFILING FOR DYNAMIC PRICING: Sistema que interpreta padrões da procura no setor hoteleiro e ajusta em tempo real a oferta de preços de acordo com o perfil e padrão de reserva</t>
  </si>
  <si>
    <t>ALG-01-0247-FEDER-010936</t>
  </si>
  <si>
    <t>TT 2.0. Projeto de Aceleração dos Processos de Transferência de Tecnologia e Conhecimento para o Mercado</t>
  </si>
  <si>
    <t>ALGARVE CRIATECH 2017 - Programa de Aceleração para a Criação de Empresas de Base Tecnológica</t>
  </si>
  <si>
    <t>ALG-02-0651-FEDER-017324</t>
  </si>
  <si>
    <t>Criação e capacitação da GOLDEN TEAM CLINIC</t>
  </si>
  <si>
    <t>ALG-02-0651-FEDER-008780</t>
  </si>
  <si>
    <t>Desenvolvimento de Atividades de Pesca Desportiva e Passeios Turísticos</t>
  </si>
  <si>
    <t>ALG-02-0651-FEDER-014572</t>
  </si>
  <si>
    <t>ALG-02-0752-FEDER-014023</t>
  </si>
  <si>
    <t>ASSOCIAÇÃO DOS INDUSTRIAIS HOTELEIROS E SIMILARES DO ALGARVE</t>
  </si>
  <si>
    <t>Promoção da Marca Algarve - Produtos Complementares</t>
  </si>
  <si>
    <t>OT 1</t>
  </si>
  <si>
    <t>PI 1.2</t>
  </si>
  <si>
    <t>OT 3</t>
  </si>
  <si>
    <t>PI 3.3</t>
  </si>
  <si>
    <t>PI 3.1</t>
  </si>
  <si>
    <t>PI 3.2</t>
  </si>
  <si>
    <t>ALG-05-3118-FSE-000001</t>
  </si>
  <si>
    <t>ALG-05-3118-FSE-000002</t>
  </si>
  <si>
    <t xml:space="preserve"> Integração dos adultos no mercado laboral</t>
  </si>
  <si>
    <t>ALG-18-2015-09</t>
  </si>
  <si>
    <t>OT 8</t>
  </si>
  <si>
    <t>PI 8.5</t>
  </si>
  <si>
    <t>PI 8.1</t>
  </si>
  <si>
    <t>Formação de ativos para a empregabilidade</t>
  </si>
  <si>
    <t>IEFP - Apoios à Contratação de Adultos - 2014/2015</t>
  </si>
  <si>
    <t>Salientam-se os apoios financeiros ao empregador pela contratação de desempregados inscritos nos serviços de emprego, associados à criação líquida de postos de trabalho e ao reforço de vínculos laborais mais estáveis, combatendo a segmentação e a precariedade no mercado de trabalho. As medidas de apoio à contratação incluem o reembolso de uma percentagem da Taxa Social Única paga pelo empregador.</t>
  </si>
  <si>
    <t>As medidas de estágios profissionais visam complementar e desenvolver as competências dos desempregados (adultos) que procuram um primeiro ou um novo emprego, de forma a melhorar o seu perfil de empregabilidade, através da aquisição de novas formações e competências junto das empresas, com vista à criação de emprego, em novas áreas profissionais, tendo como objetivo o apoio à transição entre o sistema de qualificações e o mercado de trabalho.</t>
  </si>
  <si>
    <t>IEFP - Estágios para Adultos - 2014/2016</t>
  </si>
  <si>
    <t>OT 4</t>
  </si>
  <si>
    <t>PI 4.5</t>
  </si>
  <si>
    <t>Recuperação de Calor em Sistemas Frigorificos</t>
  </si>
  <si>
    <t>ALG-01-0247-FEDER-017242</t>
  </si>
  <si>
    <t>Desenvolvimento de um processo sustentável para a manutenção da qualidade da água de piscinas</t>
  </si>
  <si>
    <t>ALG-01-0247-FEDER-018064</t>
  </si>
  <si>
    <t>Iinvestigação de algoritmo de previsão</t>
  </si>
  <si>
    <t>ALG-01-0247-FEDER-019075</t>
  </si>
  <si>
    <t>Estudo do efeito do vento na sustentabilidade ambiental da eficácia da aplicação de glifosato, imidaclopride, clorpirifos em culturas hortícolas ao ar livre</t>
  </si>
  <si>
    <t>ALG-01-0247-FEDER-017241</t>
  </si>
  <si>
    <t>Investigação e desenvolvimento de estratégias para valorizar os citrinos pela previsão e redução de necroses epidérmicas</t>
  </si>
  <si>
    <t>ALG-01-0247-FEDER-018549</t>
  </si>
  <si>
    <t>Desenvolvimento de um sistema de painéis de revestimento em placas de betão leve com incorporação de resíduos ou subprodutos da indústria da construção</t>
  </si>
  <si>
    <t>ALG-01-0247-FEDER-018962</t>
  </si>
  <si>
    <t>MAR4PAIN .: Novo analgésico para tratamento da dor crónica com origem no mar português</t>
  </si>
  <si>
    <t>ALG-01-0247-FEDER-011079</t>
  </si>
  <si>
    <t>INOVA ALGARVE 2020 | Programa de Estímulo para o desenvolvimento de Actividades de Inovação nas PME no Algarve</t>
  </si>
  <si>
    <t>ALG-02-0853-FEDER-017320</t>
  </si>
  <si>
    <t>Desenvolvimento Tecnologico da Hotelaria no Algarve</t>
  </si>
  <si>
    <t>ALG-02-0853-FEDER-017326</t>
  </si>
  <si>
    <t>ASSOCIAÇÃO INDUSTRIAL PORTUGUESA - CÂMARA DE COMÉRCIO E INDÚSTRIA (AIP-CCI)</t>
  </si>
  <si>
    <t>PP - People and Performance</t>
  </si>
  <si>
    <t>Consultoria para o plano estratégico de internacionalização da Adepto das letras, Lda.</t>
  </si>
  <si>
    <t>ALG-02-0752-FEDER-018817</t>
  </si>
  <si>
    <t>BIKESUL, UNIPESSOAL LDA</t>
  </si>
  <si>
    <t>Consultoria para a internacionalização da Bikesul</t>
  </si>
  <si>
    <t>ALG-02-0752-FEDER-017468</t>
  </si>
  <si>
    <t>Consultoria para a estratégia de internacionalização</t>
  </si>
  <si>
    <t>ALG-02-0752-FEDER-018897</t>
  </si>
  <si>
    <t>Plano Estratégico de Internacionalização - FINANQUEST</t>
  </si>
  <si>
    <t>ALG-02-0752-FEDER-018217</t>
  </si>
  <si>
    <t>Propecção de mercado internacional</t>
  </si>
  <si>
    <t>ALG-02-0752-FEDER-018131</t>
  </si>
  <si>
    <t>Consultoria para a internacionalização da JCA</t>
  </si>
  <si>
    <t>ALG-02-0752-FEDER-017662</t>
  </si>
  <si>
    <t>Consultoria para captação de novos clientes dos mercados externos</t>
  </si>
  <si>
    <t>ALG-02-0752-FEDER-017469</t>
  </si>
  <si>
    <t>Consultoria para ações de prospeção no mercado espanhol</t>
  </si>
  <si>
    <t>ALG-02-0752-FEDER-017473</t>
  </si>
  <si>
    <t>Internacionalização PME - Serviços Consultoria na área de Prospeção de Mercado</t>
  </si>
  <si>
    <t>ALG-02-0752-FEDER-017485</t>
  </si>
  <si>
    <t>Internacionalização PME - Prospeção de Mercado Pereira &amp; Filhas Lda</t>
  </si>
  <si>
    <t>ALG-02-0752-FEDER-017502</t>
  </si>
  <si>
    <t>Desenvolvimento de plano estratégico de internacionalização da ?M&amp;R Lamy?</t>
  </si>
  <si>
    <t>ALG-02-0752-FEDER-018070</t>
  </si>
  <si>
    <t>Plano de ação para a internacionalização da empresa ?DECORVIDRO ? INDÚSTRIA E TRANSFORMAÇÃO DE VIDRO?</t>
  </si>
  <si>
    <t>ALG-02-0752-FEDER-018072</t>
  </si>
  <si>
    <t>Plano Estratégico de Internacionalização _ YUCCIE UNDERWEAR</t>
  </si>
  <si>
    <t>ALG-02-0752-FEDER-018237</t>
  </si>
  <si>
    <t>PLANO ESTRATÉGICO PARA A INTERNACIONALIZAÇÃO DA VARANDAS MOURAS</t>
  </si>
  <si>
    <t>ALG-02-0752-FEDER-018335</t>
  </si>
  <si>
    <t>Consultoria para a aplicação de um novo modelo empresarial ? Desenvolvimento da estratégia de internacionalização.</t>
  </si>
  <si>
    <t>ALG-02-0752-FEDER-018491</t>
  </si>
  <si>
    <t>Desenvolvimento de plano estratégico de internacionalização da Vanguard Bubble Impressão, Marketing e Publicidade Lda</t>
  </si>
  <si>
    <t>ALG-02-0752-FEDER-018698</t>
  </si>
  <si>
    <t>Consultoria para a internacionalização da Teknalize</t>
  </si>
  <si>
    <t>ALG-02-0752-FEDER-018792</t>
  </si>
  <si>
    <t>VALE INTERNACIONALIZAÇÃO - 3º Quadrante - Prospeção e Presença em Mercados Internacionais</t>
  </si>
  <si>
    <t>ALG-02-0752-FEDER-018809</t>
  </si>
  <si>
    <t>Consultoria para a internacionalização</t>
  </si>
  <si>
    <t>ALG-02-0752-FEDER-018955</t>
  </si>
  <si>
    <t>PLANO ESTRATÉGICO PARA A INTERNACIONALIZAÇÃO DA NAPIERRE &amp; BANDARRA, LDA</t>
  </si>
  <si>
    <t>ALG-02-0752-FEDER-018969</t>
  </si>
  <si>
    <t>Plano Estratégico de Internacionalização ? APFSC - Associação dos Produtores Florestais da Serra do Caldeirão.</t>
  </si>
  <si>
    <t>ALG-02-0752-FEDER-019139</t>
  </si>
  <si>
    <t>PLANO DE PROMOÇÃO DE PLANTAS MEDITERRÂNICAS NO MERCADO EUROPEU</t>
  </si>
  <si>
    <t>ALG-02-0752-FEDER-013808</t>
  </si>
  <si>
    <t>Business Beyond Borders 2.0</t>
  </si>
  <si>
    <t>Direcção-Geral de Reinserção e Serviços Prisionais</t>
  </si>
  <si>
    <t>Instrumentos específicos de proteção das vítimas - Sistema de vigilância eletrónica</t>
  </si>
  <si>
    <t xml:space="preserve"> Combate à violência de género/doméstica</t>
  </si>
  <si>
    <t>ALG-06-4437-FSE-000001</t>
  </si>
  <si>
    <t>OT9</t>
  </si>
  <si>
    <t xml:space="preserve">Assegura a medida 38 do V Plano nacional de prevenção e combate à violência doméstica e de género mediante a fiscalização efetiva de decisões judiciais de proibição de contactos em contexto de crime de violência doméstica. Para o efeito, recorre-se à tecnologia de geo-localização, a mais eficaz face ao objetivo pretendido.
</t>
  </si>
  <si>
    <t>ALG-59-2015-12</t>
  </si>
  <si>
    <t>Contratação de Recursos Humanos Altamente Qualificados (PME)		Algarve</t>
  </si>
  <si>
    <t>ALG-05-3559-FSE-000002</t>
  </si>
  <si>
    <t>ALG-05-3559-FSE-000004</t>
  </si>
  <si>
    <t>PO</t>
  </si>
  <si>
    <t>PAIS</t>
  </si>
  <si>
    <t>PT</t>
  </si>
  <si>
    <t>FUNDO TOTAL APROVADO</t>
  </si>
  <si>
    <t>OBJETIVO TEMÁTICO  (OT)*</t>
  </si>
  <si>
    <t>PRIORIDADE DE INVESTIMENTO (PI)**</t>
  </si>
  <si>
    <t>PI</t>
  </si>
  <si>
    <t>Reforçar a IDT e inovação</t>
  </si>
  <si>
    <t>OT1</t>
  </si>
  <si>
    <t>OT2</t>
  </si>
  <si>
    <t>Melhorar o acesso, uso e qualidade das TIC</t>
  </si>
  <si>
    <t>OT3</t>
  </si>
  <si>
    <t>Melhorar a competitividade das PME</t>
  </si>
  <si>
    <t>OT4</t>
  </si>
  <si>
    <t>Apoiar a mudança para uma economia de baixo teor em carbono</t>
  </si>
  <si>
    <t>OT5</t>
  </si>
  <si>
    <t>Promover a adaptação às mudanças climáticas, a prevenção e gestão de riscos</t>
  </si>
  <si>
    <t>OT6</t>
  </si>
  <si>
    <t>Proteger o ambiente e promover a eficiência de recursos</t>
  </si>
  <si>
    <t>OT7</t>
  </si>
  <si>
    <t>Promover o transporte sustentável e remover estrangulamentos nas redes de infraestruturas essenciais</t>
  </si>
  <si>
    <t>OT8</t>
  </si>
  <si>
    <t>Promover o emprego e apoiar a mobilidade do trabalho</t>
  </si>
  <si>
    <t>Promover a inclusão social e combater a pobreza</t>
  </si>
  <si>
    <t>OT10</t>
  </si>
  <si>
    <t>Investir na educação, competências e aprendizagem ao longo da vida</t>
  </si>
  <si>
    <t>OT11</t>
  </si>
  <si>
    <t>Melhorar a capacidade institucional e uma administração pública eficiente</t>
  </si>
  <si>
    <t>DESIGNAÇÃO</t>
  </si>
  <si>
    <t>Reforço da infraestrutura de investigação e inovação (I&amp;I) e da capacidade de desenvolvimento da excelência na I&amp;I, e a promoção de centros de competência, nomeadamente os de interesse europeu (FEDER)</t>
  </si>
  <si>
    <t>1.1</t>
  </si>
  <si>
    <t>1.2</t>
  </si>
  <si>
    <t>Promoção do investimento das empresas em inovação e investigação, o desenvolvimento de ligações e sinergias entre empresas, centros de I&amp;D e o setor do ensino superior, em especial a promoção do desenvolvimento de produtos e serviços, transferência de tecnologia, inovação social, ecoinovação e aplicações de interesse público, no estímulo da procura, em redes, clusters e inovação aberta através da especialização inteligente, apoio à investigação tecnológica aplicada, linhas piloto, ações de validação precoce de produtos, capacidades avançadas de produção e primeira produção, em especial no que toca às tecnologias facilitadoras essenciais e à difusão de tecnologias de interesse geral (FEDER).</t>
  </si>
  <si>
    <t>3.1</t>
  </si>
  <si>
    <t>Promoção do espírito empresarial facilitando nomeadamente o apoio à exploração económica de novas ideias e incentivando a criação de novas empresas, designadamente através de viveiros de empresas (FEDER)</t>
  </si>
  <si>
    <t>3.2</t>
  </si>
  <si>
    <t>3.3</t>
  </si>
  <si>
    <t>4.2</t>
  </si>
  <si>
    <t>4.3</t>
  </si>
  <si>
    <t>Desenvolvimento e aplicação de novos modelos empresariais para as PME, especialmente no que respeita à internacionalização (FEDER)</t>
  </si>
  <si>
    <t>Apoio à criação e alargamento de capacidades avançadas de desenvolvimento de produtos e serviços (FEDER)</t>
  </si>
  <si>
    <t>Promoção da eficiência energética e da utilização das energias renováveis nas empresas (FEDER)</t>
  </si>
  <si>
    <t>Concessão de apoio à eficiência energética, à gestão inteligente da energia e à utilização das energias renováveis nas infraestruturas públicas, nomeadamente nos edifícios públicos e no setor da habitação (FEDER)</t>
  </si>
  <si>
    <t>4.5</t>
  </si>
  <si>
    <t>A promoção de estratégias de baixo teor de carbono para todos os tipos de territórios, nomeadamente, as zonas urbanas, incluindo a promoção da mobilidade urbana multimodal sustentável e medidas de adaptação relevantes para a atenuação (FEDER)</t>
  </si>
  <si>
    <t>Proteção, promoção e desenvolvimento do património cultural e natural (FEDER)</t>
  </si>
  <si>
    <t>6.3</t>
  </si>
  <si>
    <t xml:space="preserve">6.5 </t>
  </si>
  <si>
    <t>Ações para melhorar a qualidade do ambiente urbano, (…) a regeneração de instalações industriais abandonadas e a redução da poluição do ar (FEDER)</t>
  </si>
  <si>
    <t>Acesso ao emprego para os candidatos a emprego e os inativos, incluindo os desempregados de longa duração e as pessoas afastadas do mercado de trabalho e através de iniciativas locais de emprego e apoio à mobilidade dos trabalhadores  (FSE)</t>
  </si>
  <si>
    <t>8.1</t>
  </si>
  <si>
    <t>8.3</t>
  </si>
  <si>
    <t>Criação de emprego por conta própria, empreendedorismo e criação de empresas, incluindo micro, pequenas e médias empresas inovadoras (FSE)</t>
  </si>
  <si>
    <t xml:space="preserve">8.8 </t>
  </si>
  <si>
    <t>A concessão de apoio ao desenvolvimento dos viveiros de empresas e o apoio à atividade por conta própria, às microempresas e à criação de empresas (FEDER)</t>
  </si>
  <si>
    <t>Igualdade entre homens e mulheres em todos os domínios, nomeadamente nos domínios do acesso ao emprego, da progressão na carreira, da conciliação da vida profissional e privada e da promoção da igualdade da remuneração para trabalho igual (FSE)</t>
  </si>
  <si>
    <t>8.4</t>
  </si>
  <si>
    <t>Adaptação dos trabalhadores, das empresas e dos empresários à mudança (FSE)</t>
  </si>
  <si>
    <t>8.5</t>
  </si>
  <si>
    <t>A concessão de apoio ao crescimento propício ao emprego através do desenvolvimento do potencial endógeno como parte integrante de uma estratégia territorial para zonas específicas, incluindo a conversão de regiões industriais em declínio e desenvolvimento de determinados recursos naturais e culturais e da sua acessibilidade (FEDER)</t>
  </si>
  <si>
    <t>8.9</t>
  </si>
  <si>
    <t>Inclusão ativa, incluindo com vista à promoção da igualdade de oportunidades e da participação ativa e a melhoria da empregabilidade (FSE)</t>
  </si>
  <si>
    <t>9.1</t>
  </si>
  <si>
    <t>Luta contra todas as formas de discriminação e promoção da igualdade de oportunidades (FSE)</t>
  </si>
  <si>
    <t>9.3</t>
  </si>
  <si>
    <t>9.4</t>
  </si>
  <si>
    <t>9.7</t>
  </si>
  <si>
    <t>Investimentos no contexto de estratégias de desenvolvimento local de base comunitária (FEDER)</t>
  </si>
  <si>
    <t>9.6</t>
  </si>
  <si>
    <t>9.10</t>
  </si>
  <si>
    <t>A concessão de apoio à regeneração física, económica e social das comunidades desfavorecidas em zonas urbanas e rurais (FEDER)</t>
  </si>
  <si>
    <t>Redução e prevenção do abandono escolar precoce e promoção da igualdade de acesso a um ensino infantil, primário e secundário de boa qualidade, incluindo percursos de aprendizagem formais, não formais e informais para a reintegração no ensino e na formação (FSE)</t>
  </si>
  <si>
    <t>10.1</t>
  </si>
  <si>
    <t>9.8</t>
  </si>
  <si>
    <t>Melhoria da igualdade de acesso à aprendizagem ao longo da vida, para todas as faixas etárias em contextos formais, não formais e informais, atualização do conhecimento, das aptidões e das competências dos trabalhadores e promoção de percursos de aprendizagem flexíveis, inclusive através da orientação profissional e da validação das competências adquiridas (FSE)</t>
  </si>
  <si>
    <t>10.3</t>
  </si>
  <si>
    <t>Melhoria da pertinência do ensino e da formação ministrados para o mercado de trabalho, facilitando a transição da educação para o trabalho e reforço dos sistemas de ensino e formação profissionais e da sua qualidade, inclusive através de mecanismos de antecipação de competências, adaptação dos currículos e criação e desenvolvimento de sistemas de ensino baseados no trabalho, nomeadamente sistemas de ensino dual e de aprendizagem (FSE)</t>
  </si>
  <si>
    <t>Investimentos na educação, na formação e na formação profissional para a aquisição de competências e a aprendizagem ao longo da vida através do desenvolvimento das infraestruturas educativas e formativas (FEDER)</t>
  </si>
  <si>
    <t>10.5</t>
  </si>
  <si>
    <t>10.4</t>
  </si>
  <si>
    <t>Reforço das aplicações de TIC na administração, na aprendizagem, na  infoinclusão, na cultura e na saúde em linha (FEDER)</t>
  </si>
  <si>
    <t>2.3</t>
  </si>
  <si>
    <t>Investimento nas capacidades institucionais e na eficiência das administrações e dos serviços públicos, a fim de realizar reformas, legislar melhor e governar bem (FSE)</t>
  </si>
  <si>
    <t>Criação de capacidades para os agentes que operam no domínio da educação, da aprendizagem ao longo da vida, da formação, do emprego e das políticas sociais, inclusive através de pactos setoriais e territoriais de preparação de reformas a nível nacional, regional e local (FSE)</t>
  </si>
  <si>
    <t>11.1</t>
  </si>
  <si>
    <t>11.2</t>
  </si>
  <si>
    <t>Investimentos na saúde e nas infraestruturas sociais que contribuam para o desenvolvimento nacional, regional e local, a redução das desigualdades de saúde, a promoção da inclusão social através da melhoria do acesso aos serviços sociais, culturais e recreativos, e da transição dos serviços institucionais para os serviços de base comunitária (FEDER)</t>
  </si>
  <si>
    <t>Melhoria do acesso a serviços sustentáveis, de grande qualidade e a preços comportáveis, incluindo cuidados de saúde e serviços sociais de interesse geral (FSE)</t>
  </si>
  <si>
    <t xml:space="preserve">Investimentos no contexto de estratégias de desenvolvimento local de base comunitária (FSE) </t>
  </si>
  <si>
    <t>ALG-01-0246-FEDER-017322</t>
  </si>
  <si>
    <t>AGROTUR 2017 - Aumento do Consumo de  Produtos Agroalimentares dos Territórios de Baixa Densidade do Algarve no Setor do Turismo</t>
  </si>
  <si>
    <t>ALG-02-0853-FEDER-015148</t>
  </si>
  <si>
    <t>Eixo 4 (Algarve)</t>
  </si>
  <si>
    <t>ALG-R1-2016-03</t>
  </si>
  <si>
    <t xml:space="preserve"> ALG-04-2316-FEDER-000001  </t>
  </si>
  <si>
    <t xml:space="preserve">Instrumento Financeiro para a Reabilitação e Revitalização Urbanas - OT6 - PI65 </t>
  </si>
  <si>
    <t>N.A.</t>
  </si>
  <si>
    <t>PI R1</t>
  </si>
  <si>
    <t xml:space="preserve">Implementação de um instrumento financeiro (IFRRU 2020) para apoiar ações de reabilitação urbana complementadas com eficiência energética na habitação
</t>
  </si>
  <si>
    <t>ALG-28-2015-11</t>
  </si>
  <si>
    <t>Valorização dos recursos endógenos em territórios específicos</t>
  </si>
  <si>
    <t>CI - AMAL - COMUNIDADE INTERMUNICIPAL DO ALGARVE</t>
  </si>
  <si>
    <t>AMAL – Plano de Acção de Desenvolvimento de Recursos Endógenos 2014 – 2020</t>
  </si>
  <si>
    <t>ALG-05-3928-FEDER-000001</t>
  </si>
  <si>
    <t>PI 8.9</t>
  </si>
  <si>
    <t>O PADRE identifica 3 recursos endógenos a potenciar: (i) produtos locais de qualidade; (ii) património natural e; (iii) património cultural e hierarquiza em 3 níveis principais as propostas de projectos municipais que concorrem para a potenciação daqueles recursos.</t>
  </si>
  <si>
    <t>PI 9.3</t>
  </si>
  <si>
    <t>ALG-18-2015-06</t>
  </si>
  <si>
    <t>ALGARVE 2020</t>
  </si>
  <si>
    <t>LISTA DE PLANOS/ ESTRATÉGIAS APROVADAS</t>
  </si>
  <si>
    <t>PAIS/ PO</t>
  </si>
  <si>
    <t>PT
ALGARVE 2020</t>
  </si>
  <si>
    <t>Projeto ALGARVE + EMPREENDEDOR</t>
  </si>
  <si>
    <t>ALG-02-0651-FEDER-017323</t>
  </si>
  <si>
    <t>CRIA START +  Projeto de Fomento e Apoio ao Empreendedorismo e à Criação de Novas Empresas Inovadoras</t>
  </si>
  <si>
    <t>ALG-02-0651-FEDER-017321</t>
  </si>
  <si>
    <t>Instalação de microcervejaria artesanal</t>
  </si>
  <si>
    <t>ALG-02-0853-FEDER-019358</t>
  </si>
  <si>
    <t>Inovação Produtiva de Produto e Processo, com subida na cadeia de valor e intensificação das exportações da BRITEFIL</t>
  </si>
  <si>
    <t>ALG-02-0853-FEDER-018061</t>
  </si>
  <si>
    <t>SPINBIZ</t>
  </si>
  <si>
    <t>ALG-02-0853-FEDER-019355</t>
  </si>
  <si>
    <t>SOCIEDADE DA AGUA DE MONCHIQUE S.A.</t>
  </si>
  <si>
    <t>Monchique 2020</t>
  </si>
  <si>
    <t>ALG-02-0853-FEDER-019150</t>
  </si>
  <si>
    <t>APOLÓNIA SUPERMERCADOS S.A.</t>
  </si>
  <si>
    <t>Apolónia 2018: Loja online e sistema de gestão da cadeia de abastecimento</t>
  </si>
  <si>
    <t>ALG-02-0853-FEDER-019159</t>
  </si>
  <si>
    <t>GIOLATTO, LDA</t>
  </si>
  <si>
    <t>GIOLATO 2020 - ALIMENTAÇÃO COM INOVAÇÃO</t>
  </si>
  <si>
    <t>ALG-02-0853-FEDER-019576</t>
  </si>
  <si>
    <t>CREATOUR .:</t>
  </si>
  <si>
    <t>PI 1.1</t>
  </si>
  <si>
    <t>Coimbra</t>
  </si>
  <si>
    <t>RETIOT .:</t>
  </si>
  <si>
    <t>ALG-37-2015-07</t>
  </si>
  <si>
    <t>Comissão para a Cidadania e a Igualdade de Género</t>
  </si>
  <si>
    <t>Sistema de proteção por teleassistência a vítimas de violência doméstica</t>
  </si>
  <si>
    <t>ALG-06-4437-FSE-000002</t>
  </si>
  <si>
    <t xml:space="preserve"> O sistema de teleassistência a vítimas de violência doméstica surgiu da necessidade de garantir proteção e segurança às vítimas e diminuir o seu risco de revitimação. A Lei n.º 112/2009 de 16 Setembro, com última alteração introduzida pela Lei nº 129/2015, de 3 de setembro, prevê à utilização deste sistema que assegura à vítima de violência doméstica proteção e apoio psicossocial, por um período até 6 meses (prorrogáveis).</t>
  </si>
  <si>
    <t>XtremeGourmet .: XtremeGourmet - Plantas EXtremófilas na Cozinha Gourmet</t>
  </si>
  <si>
    <t>ALG-01-0247-FEDER-017676</t>
  </si>
  <si>
    <t>ORNAFEEDS .: Novos alimentos ricos em biomassas de microalgas e zooplancton para o mercado da aquariofilia</t>
  </si>
  <si>
    <t>ALG-01-0247-FEDER-017913</t>
  </si>
  <si>
    <t>LARVAMIX .: Desenvolvimento de uma prémistura de micronutrientes para optimizar as dietas para larvas de peixes marinhos</t>
  </si>
  <si>
    <t>ALG-01-0247-FEDER-017925</t>
  </si>
  <si>
    <t>MicroBioWines .: Estudo do impacto da inovação nos processos vitininículas nos consórcios microbianos e a sua importância na produção de vinhos  diferenciados</t>
  </si>
  <si>
    <t>ALG-01-0247-FEDER-017987</t>
  </si>
  <si>
    <t>AlgaValue .: Valorização dos subprodutos do processo biotecnológico de produção  de esqualeno e DHA pela microalga Aurantiochytrium sp.</t>
  </si>
  <si>
    <t>ALG-01-0247-FEDER-017680</t>
  </si>
  <si>
    <t>SPOOLs .: SPOOLs - Sustainable POOLs</t>
  </si>
  <si>
    <t>ALG-01-0247-FEDER-017718</t>
  </si>
  <si>
    <t>Atividades de I&amp;D Empresarial</t>
  </si>
  <si>
    <t>ALGARVE RIDERS - expansão de mercado</t>
  </si>
  <si>
    <t>ALG-02-0651-FEDER-019397</t>
  </si>
  <si>
    <t>SEAQUEST - Novos percursos no Mar</t>
  </si>
  <si>
    <t>ALG-02-0651-FEDER-018153</t>
  </si>
  <si>
    <t>Oferta  de Turismo Náutco na Costa Algarvia</t>
  </si>
  <si>
    <t>ALG-02-0651-FEDER-018167</t>
  </si>
  <si>
    <t>Projeto de Internacionalização da Agro-On</t>
  </si>
  <si>
    <t>ALG-02-0752-FEDER-021726</t>
  </si>
  <si>
    <t>BUBBLE 2020 - Desenvolvimento de estratégia de internacionalização</t>
  </si>
  <si>
    <t>ALG-02-0752-FEDER-020405</t>
  </si>
  <si>
    <t>NAVOTEL - EMPREENDIMENTOS IMOBILIÁRIOS E TURÍSTICOS, S.A.</t>
  </si>
  <si>
    <t>Plano de Internacionalização Navotel - Hotel Navegadores</t>
  </si>
  <si>
    <t>ALG-02-0752-FEDER-021750</t>
  </si>
  <si>
    <t>Estratégia de marketing e comunicação para a internacionalização do negócio</t>
  </si>
  <si>
    <t>ALG-02-0752-FEDER-020994</t>
  </si>
  <si>
    <t>Internacionalização dos serviços do Autódromo Internacional do Algarve</t>
  </si>
  <si>
    <t>ALG-02-0752-FEDER-020390</t>
  </si>
  <si>
    <t>ALG-02-0752-FEDER-021339</t>
  </si>
  <si>
    <t>PORTIATE CHARTER - ACTIVIDADES NÁUTICAS, LDA</t>
  </si>
  <si>
    <t>Internacionalização da Portiate Charter</t>
  </si>
  <si>
    <t>ALG-02-0752-FEDER-020769</t>
  </si>
  <si>
    <t>ECO NATURE ALJEZUR - Internacionalização</t>
  </si>
  <si>
    <t>ALG-02-0752-FEDER-020867</t>
  </si>
  <si>
    <t>ANIMARIS-ANIMAÇÃO TURISTICA LDA</t>
  </si>
  <si>
    <t>ANIMARIS GLOBAL</t>
  </si>
  <si>
    <t>ALG-02-0752-FEDER-020397</t>
  </si>
  <si>
    <t>Luxury Portugal</t>
  </si>
  <si>
    <t>ALG-02-0752-FEDER-020339</t>
  </si>
  <si>
    <t>Concept Export</t>
  </si>
  <si>
    <t>ALG-02-0752-FEDER-020607</t>
  </si>
  <si>
    <t>CITRUSPLANTS 2020 INTERNACIONALIZAÇÃO</t>
  </si>
  <si>
    <t>ALG-02-0752-FEDER-021581</t>
  </si>
  <si>
    <t>Details Hotels &amp; Resorts</t>
  </si>
  <si>
    <t>ALG-02-0752-FEDER-021662</t>
  </si>
  <si>
    <t>Internacionalização da Sun House Management, S.A. - ALFAMAR BEACH &amp; SPORT RESORT e SUITE HOTEL MONTE GORDO</t>
  </si>
  <si>
    <t>ALG-02-0752-FEDER-021668</t>
  </si>
  <si>
    <t>TURISCAMPO-SOCIEDADE DE EMPREENDIMENTOS TURISTICOS PARQUES DO ALGARVE LDA</t>
  </si>
  <si>
    <t>Requalificação da Turiscampo, com novas atividades, numa clara aposta na diminuição da sazonalidade</t>
  </si>
  <si>
    <t>ALG-02-0853-FEDER-018574</t>
  </si>
  <si>
    <t>QUINTA DOS POETAS - INVESTIMENTOS TURISTICOS, LDA</t>
  </si>
  <si>
    <t>QdP: Aumento da capacidade de oferta, desenvolvimento de novos produtos e acesso a novos mercados</t>
  </si>
  <si>
    <t>ALG-02-0853-FEDER-017424</t>
  </si>
  <si>
    <t>MEMMO BALEEIRA - HOTELARIA E TURISMO, S.A.</t>
  </si>
  <si>
    <t>Reposicionamento do Memmo Baleeira Design Hotel</t>
  </si>
  <si>
    <t>ALG-02-0853-FEDER-017496</t>
  </si>
  <si>
    <t>GEVENTOS, LDA</t>
  </si>
  <si>
    <t>Unidade de Turismo no Espaço Rural em Aljezur - Hortas do Rio</t>
  </si>
  <si>
    <t>ALG-02-0853-FEDER-018164</t>
  </si>
  <si>
    <t>CONFORHOTEIS - GESTÃO DE HOTÉIS LDA</t>
  </si>
  <si>
    <t>Santa Eulália Suite Hotel Apartamento &amp; SPA: Um novo conceito e um upscale do seu posicionamento</t>
  </si>
  <si>
    <t>ALG-02-0853-FEDER-019137</t>
  </si>
  <si>
    <t>Inovação da Portiate Charter</t>
  </si>
  <si>
    <t>ALG-02-0853-FEDER-019221</t>
  </si>
  <si>
    <t xml:space="preserve">CONCELHO </t>
  </si>
  <si>
    <t>ALG-08-0550-FEDER-000001</t>
  </si>
  <si>
    <t xml:space="preserve">Implementação de um novo modelo tecnológico que permita a articulação e integração das várias plataformas existentes e o reforço de informação de base de apoio à decisão, através da introdução de mecanismos de interoperabilidade e de indexação em rede, aumentando exponencialmente o potencial de utilização e de desmaterialização procedimental, quer interno ou externo, no sentido da obtenção de maiores ganhos de eficiência e dos resultados. </t>
  </si>
  <si>
    <t>Promoção das  TIC na administração e serviços públicos</t>
  </si>
  <si>
    <t>ALG-50-2016-04</t>
  </si>
  <si>
    <t>Indexação Espacial para Articular e Qualificar</t>
  </si>
  <si>
    <t>ALGARVE 2021</t>
  </si>
  <si>
    <t>ALGARVE 2022</t>
  </si>
  <si>
    <t>ALGARVE 2023</t>
  </si>
  <si>
    <t>ALGARVE 2024</t>
  </si>
  <si>
    <t>ALGARVE 2025</t>
  </si>
  <si>
    <t>ALGARVE 2026</t>
  </si>
  <si>
    <t>ALGARVE 2027</t>
  </si>
  <si>
    <t>ALGARVE 2028</t>
  </si>
  <si>
    <t>ALGARVE 2029</t>
  </si>
  <si>
    <t>ALGARVE 2030</t>
  </si>
  <si>
    <t>ALGARVE 2031</t>
  </si>
  <si>
    <t xml:space="preserve">Reabilitação urbana </t>
  </si>
  <si>
    <t xml:space="preserve"> ALG-16-2015-17</t>
  </si>
  <si>
    <t>Município de Albufeira</t>
  </si>
  <si>
    <t>Município de Loulé</t>
  </si>
  <si>
    <t>Município de S. Brás de Alportel</t>
  </si>
  <si>
    <t>Município de Faro</t>
  </si>
  <si>
    <t>Município de Tavira</t>
  </si>
  <si>
    <t>Município de Lagos</t>
  </si>
  <si>
    <t>Município de Silves</t>
  </si>
  <si>
    <t>Município de Portimão</t>
  </si>
  <si>
    <t>Município de Olhão</t>
  </si>
  <si>
    <t>SGU VRSA</t>
  </si>
  <si>
    <t>Plano de Ação de Regeneração Urbana de Albufeira</t>
  </si>
  <si>
    <t>Plano de Ação de Regeneração Urbana no Centro Histórico de Loulé</t>
  </si>
  <si>
    <t>Plano de Ação de Regeneração Urbana de S. Brás de Alportel</t>
  </si>
  <si>
    <t>Plano de Ação de Regeneração Urbana de Faro</t>
  </si>
  <si>
    <t>Plano de Ação de Regeneração Urbana de Tavira</t>
  </si>
  <si>
    <t>Plano de Ação de Regeneração Urbana de Lagos</t>
  </si>
  <si>
    <t>Plano de Ação de Regeneração Urbana de Silves</t>
  </si>
  <si>
    <t>Plano de Ação de Regeneração Urbana de Portimão</t>
  </si>
  <si>
    <t>Plano de Ação de Regeneração Urbana da Zona Histórica de Olhão</t>
  </si>
  <si>
    <t>Plano de Ação de Regeneração Urbana de Vila Real de Santo António</t>
  </si>
  <si>
    <t>Plano de Ação de Regeneração Urbana de Quarteira</t>
  </si>
  <si>
    <t>ALG-16-2015-17-005</t>
  </si>
  <si>
    <t>ALG-16-2015-17-010</t>
  </si>
  <si>
    <t>ALG-16-2015-17-008</t>
  </si>
  <si>
    <t>ALG-16-2015-17-007</t>
  </si>
  <si>
    <t>ALG-16-2015-17-006</t>
  </si>
  <si>
    <t>ALG-16-2015-17-009</t>
  </si>
  <si>
    <t>ALG-16-2015-17-002</t>
  </si>
  <si>
    <t>ALG-16-2015-17-011</t>
  </si>
  <si>
    <t>ALG-16-2015-17-001</t>
  </si>
  <si>
    <t>ALG-16-2015-17-004</t>
  </si>
  <si>
    <t>ALG-16-2015-17-012</t>
  </si>
  <si>
    <t>OT 6</t>
  </si>
  <si>
    <t>PI 6.5</t>
  </si>
  <si>
    <t>S. Brás de Alportel</t>
  </si>
  <si>
    <t>VRSA</t>
  </si>
  <si>
    <t>ALG-05-3560-FSE-019150</t>
  </si>
  <si>
    <t>ALG-05-3560-FSE-019159</t>
  </si>
  <si>
    <t>ALG-05-3560-FSE-021339</t>
  </si>
  <si>
    <t>ALG-05-3560-FSE-020867</t>
  </si>
  <si>
    <t>ALG-05-3560-FSE-021750</t>
  </si>
  <si>
    <t>Internacionalizção das PME</t>
  </si>
  <si>
    <t>Qualificação e Inovação das PME</t>
  </si>
  <si>
    <t>ALG-66-2016-06</t>
  </si>
  <si>
    <t>O Agrupamento de Escolas Eng.º Nuno Mergulhão é Território Educativo de Intervenção Prioritária (TEIP). O seu plano de Melhoria pretende potenciar a assiduidade, diminuir o abandono escolar e promover a disciplina dos alunos, elevando assim o sucesso escolar. Por outro lado, pretende-se ainda aumentar a participação dos pais/Encarregados de Educação no percurso escolar dos seus educandos.</t>
  </si>
  <si>
    <t>No sentido de aprofundar o Programa Territórios Educativos de Intervenção Prioritária (TEIP), no Agrupamento de Escolas D. José I, passando pela melhoria da qualidade da aprendizagem, assim como pelo combate ao abandono escolar e às saídas precoces do sistema, apresentam-se as ações a implementar no Plano Plurianual de Melhoria, aqui definidas como "Mais Sucesso" (no eixo1) e "Mediação em Contexto Escolar" (no eixo 2).</t>
  </si>
  <si>
    <t>A presente candidatura baseia-se no Projeto Educativo e no Plano Plurianual de Melhoria do Agrupamento. Foi elaborada a partir de reflexões conjuntas dos vários intervenientes que constituem a comunidade escolar (representantes da comunidade, professores, funcionários, alunos, pais/EE). Pretende-se apostar numa lógica de planeamento e de ação estratégica de longo prazo, de forma a responder aos problemas diagnosticados.</t>
  </si>
  <si>
    <t>O Plano Plurianual de Melhoria incide em quatro áreas de intervenção. 1- Resultados Escolares: 2- Prevenção do Abandono, Absentismo e Indisciplina; 3- Gestão e Organização; 4- Relação Escola-Família- Comunidade e Parcerias. Tem como objetivo melhorar a qualidade das aprendizagens, combater o abandono escolar e criar ofertas educativas alternativas como uma turma PIEF e duas turma de Percursos Curriculares Alternativos.</t>
  </si>
  <si>
    <t xml:space="preserve"> Oportunidade de responder às diferentes problemáticas identificadas no Agrupamento, através da operacionalização de soluções educativas que poderão contribuir para uma efetiva melhoria dos níveis de sucesso escolar, educativo e social dos alunos do TEIP, recorrendo a ações planeadas de caráter flexível e abrangente.</t>
  </si>
  <si>
    <t>O AE tem procurado promover o sucesso. Neste sentido, têm sido envidados esforços para reforçar as aprendizagens, nomeadamente através de ofertas diversificadas de tipo organizacional e de que são exemplos apoios, coadjuvações, equipas multidisciplinares e metodologia “Farol”. Relativamente a esta estratégia, é de salientar que ela não é de remediação, mas sobretudo preventiva, com a aposta na qualidade das aprendizagens, através da diferenciação.</t>
  </si>
  <si>
    <t>ALG-07-5266-FSE-000001</t>
  </si>
  <si>
    <t>ALG-07-5266-FSE-000002</t>
  </si>
  <si>
    <t>ALG-07-5266-FSE-000010</t>
  </si>
  <si>
    <t xml:space="preserve">ALG-07-5266-FSE-000006 </t>
  </si>
  <si>
    <t>ALG-07-5266-FSE-000007</t>
  </si>
  <si>
    <t>PI 10.1</t>
  </si>
  <si>
    <t xml:space="preserve">TEIP - Territórios Educativos de Intervenção Prioritária </t>
  </si>
  <si>
    <t>PI 9.1</t>
  </si>
  <si>
    <t xml:space="preserve"> Realização, por desempregados subsidiados, de trabalho socialmente necessário que satisfaça necessidades sociais ou coletivas temporárias, no âmbito de projetos promovidos por entidades coletivas públicas ou privadas sem fins lucrativos, durante um período máximo de 12 meses.</t>
  </si>
  <si>
    <t>ALG-30-2016-13</t>
  </si>
  <si>
    <t xml:space="preserve"> Inclusão ativa de grupos vulneráveis</t>
  </si>
  <si>
    <t xml:space="preserve">Contrato Emprego Inserção
Contrato Emprego Inserção + 
</t>
  </si>
  <si>
    <t xml:space="preserve">ALG-06-4230-FSE-000001 </t>
  </si>
  <si>
    <t>PI 9.7</t>
  </si>
  <si>
    <t>ALG-42-2016-02</t>
  </si>
  <si>
    <t>Unidades de saúde móveis de proximidade</t>
  </si>
  <si>
    <t xml:space="preserve">ALG-06-4842-FFEDER-000001 </t>
  </si>
  <si>
    <t xml:space="preserve"> Infraestruturas e equipamentos sociais e de saúde</t>
  </si>
  <si>
    <t>Aquisição de 7 unidades de saúde móveis para prestação de cuidados de saúde em populações residentes em territórios desfavorecidos - rurais e de baixa densidade (Alcoutim, Aljezur, Loulé, Monchique, S. Brás de Alportel, Silves e Tavira).</t>
  </si>
  <si>
    <t>PI 10.5</t>
  </si>
  <si>
    <t xml:space="preserve"> Infraestruturas de ensino básico e secundário</t>
  </si>
  <si>
    <t>Infraestruturas de ensino básico e secundário</t>
  </si>
  <si>
    <t>ALG-73-2016- 01</t>
  </si>
  <si>
    <t>Requalificação da EB 2, 3 D. Dinis - Quarteira</t>
  </si>
  <si>
    <t>Requalificação da EB1Nº5</t>
  </si>
  <si>
    <t>ALG-07-5673-FEDER-000001</t>
  </si>
  <si>
    <t>O projeto visa requalificar na escola EB 2.3 D. Dinis em Quarteira que se encontra num estado avançado de degradação, procedendo-se à demolição integral de todos os edifícios escolares existentes (cinco edifícios interligados), substituindo-os por uma nova estrutura unificada e adaptada aos critérios funcionais e de conforto contemporâneos. A nova edificação terá 10 salas de aula para o 2º ciclo, 16 salas de aula para o 3º ciclo e 7 salas específicas (EVT, laboratórios, TIC e música) para ambos os ciclos.
A operação prevê ainda despesas relacionadas com a aquisição de material didático, mobiliário e equipamento informático.</t>
  </si>
  <si>
    <t xml:space="preserve">O projeto visa requalificar a EB1 nº 5 de Olhão, que é constituída por 3 edifícios construídos na época do "Estado Novo", que se encontram com algumas deficiências e desajustados não permitindo responder com eficácia às atuais exegências educativas.
A intervenção a realizar abrange os edifícios existentes, a construção de um novo edifício e a requalificação dos espaços exteriores.  Serão reabilitadas 6 salas de aula  e construídas 3 novas salas de aula e 6 salas/espaços específicos (biblioteca, sala polivalente, unidade multideficiência, sala de professores, cozinha,refeitório).
A operação prevê ainda despesas relacionadas com a elaboração do projeto de execução,fiscalização da empreitada, aquisição de material didático, mobiliário, equipamento informático e  de segurança. </t>
  </si>
  <si>
    <t>Alcoutim, Aljezur, Loulé, Monchique, S. Brás de Alportel, Silves e Tavira</t>
  </si>
  <si>
    <t>AWS, LDA</t>
  </si>
  <si>
    <t>AWS | Inovação empresarial | Produtiva</t>
  </si>
  <si>
    <t>ALG-02-0853-FEDER-018816</t>
  </si>
  <si>
    <t>AGUADREAM, LDA</t>
  </si>
  <si>
    <t>DREAM CRUISES, LDA</t>
  </si>
  <si>
    <t>R.M.P.Z. - ADMINISTRAÇÃO DE HOTÉIS LDA</t>
  </si>
  <si>
    <t>AGUADREAM - BANHOS ROMANOS</t>
  </si>
  <si>
    <t>Bikesul keep on going - bike tours</t>
  </si>
  <si>
    <t>Algarve Riders ? expansão de mercado - Portimão</t>
  </si>
  <si>
    <t>Remodelação e Reequipamento do Hotel Navegadores</t>
  </si>
  <si>
    <t>PASSEIOS EM CATAMARAN DE LUXO À VELA NA MARINA DE ALBUFEIRA</t>
  </si>
  <si>
    <t>Alteração global ? FLOR DA ROCHA</t>
  </si>
  <si>
    <t>ALG-02-0853-FEDER-022849</t>
  </si>
  <si>
    <t>ALG-02-0853-FEDER-022689</t>
  </si>
  <si>
    <t>ALG-02-0853-FEDER-022795</t>
  </si>
  <si>
    <t>ALG-02-0853-FEDER-022710</t>
  </si>
  <si>
    <t>ALG-02-0853-FEDER-022597</t>
  </si>
  <si>
    <t>ALG-02-0853-FEDER-022826</t>
  </si>
  <si>
    <t>STAROTEIS - SOCIEDADE HOTELEIRA UNIPESSOAL, LDA</t>
  </si>
  <si>
    <t>SOFTVENTURE - CONSULTORIA E TECNOLOGIA S.A.</t>
  </si>
  <si>
    <t>Staroteis 2020</t>
  </si>
  <si>
    <t>ANIMARIS 2020 - QUALIFICAÇÃO</t>
  </si>
  <si>
    <t>Qualificar a oferta para a internacionalização</t>
  </si>
  <si>
    <t>ALG-02-0853-FEDER-020710</t>
  </si>
  <si>
    <t>ALG-02-0853-FEDER-020145</t>
  </si>
  <si>
    <t>ALG-02-0853-FEDER-021560</t>
  </si>
  <si>
    <t>FEDER
(FSE)</t>
  </si>
  <si>
    <t>ALG-07-5266-FSE-000005</t>
  </si>
  <si>
    <t>ALG-07-5266-FSE-000008</t>
  </si>
  <si>
    <t>ALG-07-5266-FSE-000011</t>
  </si>
  <si>
    <t>ALG-07-5266-FSE-000004</t>
  </si>
  <si>
    <t xml:space="preserve"> Melhoria da qualidade das aprendizagens, sucesso educativo dos alunos, combate ao abandono escolar e às saídas precoces do sistema educativo, orientação educativa e certificação dos jovens e melhoria da articulação escola comunidade no nosso território educativo.</t>
  </si>
  <si>
    <t xml:space="preserve">Redução e prevenção do abandono escolar e promoção do sucesso educativo.
</t>
  </si>
  <si>
    <t xml:space="preserve"> O Agrupamento Rio Arade situa-se no concelho de Lagoa-Algarve, tem 8 escolas, com cerca de 1200 alunos. O projeto visa promover o sucesso escolar através da melhoria da qualidade das aprendizagens; prevenir situações de indisciplina e abandono escolar; promover articulação através da partilha de estratégias, proporcionando uma colaboração entre pares; incentivar a participação ativa dos membros da comunidade educativa na vida da escola, etc.</t>
  </si>
  <si>
    <t>O Plano Plurianual de Melhoria do Agrupamento de Escolas Professor Paula Nogueira em Olhão é uma ferramenta construída a partir dos documentos estratégicos e das reflexões conjuntas das diferentes estruturas da escola. Assumido como o Plano Estratégico, que vigora desde 2014 a 2018 constitui um conjunto de ações de melhoria delineadas pela Direção, com vista à resolução dos problemas e pontos fracos anteriormente detectados.</t>
  </si>
  <si>
    <t>ALG-16-2016-05</t>
  </si>
  <si>
    <t>Reabilitação Urbana</t>
  </si>
  <si>
    <t>ALG-04-2316-FEDER-000003</t>
  </si>
  <si>
    <t>ALG-04-2316-FEDER-000004</t>
  </si>
  <si>
    <t>ALG-04-2316-FEDER-000005</t>
  </si>
  <si>
    <t>ALG-04-2316-FEDER-000006</t>
  </si>
  <si>
    <t>ALG-04-2316-FEDER-000007</t>
  </si>
  <si>
    <t>ALG-04-2316-FEDER-000008</t>
  </si>
  <si>
    <t>Município de  Tavira</t>
  </si>
  <si>
    <t>VRSA, Sociedade de Gestão Urbana, E.M., S.A.</t>
  </si>
  <si>
    <t>Reabilitação Integrada da Praça da república e Musealização dos Vestígios arqueológicos</t>
  </si>
  <si>
    <t>Regeneração e Qualificação da Baixa Comercial</t>
  </si>
  <si>
    <t>PARU VRSA - Ação de Apoio à Governação e Gestão</t>
  </si>
  <si>
    <t>Requalificação do Largo de S. Sebastião e ruas adjacentes</t>
  </si>
  <si>
    <t>Reabilitação de Edifício Municipal - Motoclube e Ass. Jovem Sambrazense</t>
  </si>
  <si>
    <t>Requalificação da Rua Dr. José Pires Padinha – Troço Lota / Ponte dos Descobrimentos</t>
  </si>
  <si>
    <t>Operação integrada no PARU Tavira, requalificação do espaço público envolvente da Rua Dr. José Pires Padinha - Troço Lota / Ponte dos Descobrimentos, no centro histórico de Tavira, junto às margens do Rio Gilão.
Está previsto o alargamento dos passeios, reformulação das faixas e bolsas de estacionamento, iluminação e mobiliário urbano.</t>
  </si>
  <si>
    <t>Operação integrada no PARU S. Brás de Alportel, reabilitação da cobertura do Edifício Municipal -  Motoclube e Associação Jovem Sambrazense, no centro histórico de S. Brás de Alportel.</t>
  </si>
  <si>
    <t>Operação integrada no PARU S. Brás de Alportel, requalificação do Largo de São Sebastião e ruas adjacentes, no centro histórico de S. Brás de Alportel.
Implica a reorganização do trânsito e do estacionamento, acrescento aos espaços pedonais e percursos acessiveis bem como mobiliário urbano e espaços verdes.</t>
  </si>
  <si>
    <t>Operação integrada no PARU VRSA, inclui a elaboração do Plano de Ação para Regeneração Urbana de Vila Real de Santo António - PARU VRSA.</t>
  </si>
  <si>
    <t>Operação integrada no PARU Albufeira, preservação e valorização dos vestígios arqueológicos que ficaram a descoberto na zona antiga da cidade, na Praça da República, bem como proceder ao arranjo paisagístico da praça.</t>
  </si>
  <si>
    <t>Operação integrada no PARU Faro, Regeneração e Qualificação da Baixa Comercial, no centro histórico de Faro com intervenções na Travessa Ivens, Travessa das Flores e Ensombramento das ruas comerciais pedonais com vista ao arranjo de largos, acréscimo de percursos pedonais e melhoria das condições de fruição do espaço público.</t>
  </si>
  <si>
    <t>ALG-37-2015-08</t>
  </si>
  <si>
    <t>ALG-01-0247-FEDER-022717</t>
  </si>
  <si>
    <t>ALG-01-0247-FEDER-022989</t>
  </si>
  <si>
    <t>Optimização do procedimento de desverdização dos citrinos</t>
  </si>
  <si>
    <t>Investigação  para estabelecer um programa de tratamentos pós-colheita dos citrinos da Tavifruta de forma a reduzir ou substituir uso de Imazalil.</t>
  </si>
  <si>
    <t>PI 6.3</t>
  </si>
  <si>
    <t>Património Natural e Cultural</t>
  </si>
  <si>
    <t>ALG-14-2016-08</t>
  </si>
  <si>
    <t>ALG-04-2114-FEDER-000001</t>
  </si>
  <si>
    <t>Direção Regional da Cultura do Algarve</t>
  </si>
  <si>
    <t>Muralhas do Castelo de Tavira</t>
  </si>
  <si>
    <t>ALG-04-2114-FEDER-000003</t>
  </si>
  <si>
    <t>Muralhas e Torreões de Lagos e Igreja de Santo António</t>
  </si>
  <si>
    <t>ALG-04-2114-FEDER-000004</t>
  </si>
  <si>
    <t>ALG-04-2114-FEDER-000005</t>
  </si>
  <si>
    <t>Intervenção de Conservação e Restauro no Portal Principal da Sé de Silves</t>
  </si>
  <si>
    <t>ALG-04-2114-FEDER-000009</t>
  </si>
  <si>
    <t>ALG-04-2114-FEDER-000010</t>
  </si>
  <si>
    <t>ALG-04-2114-FEDER-000011</t>
  </si>
  <si>
    <t>Programa de Conservação e Requalificação das Ruínas Romanas de Milreu</t>
  </si>
  <si>
    <t>Centro Expositivo Multimédia dos Descobrimentos Portugueses</t>
  </si>
  <si>
    <t>Projeto de Conservaçãoe Restauro dos Módulos de taipa Almoada do Castelo de Paderne - Torre Albarra e Muralhas</t>
  </si>
  <si>
    <t>ALG-06-4842-FFEDER-000002</t>
  </si>
  <si>
    <t>Unidades de saúde móveis de proximidade - 2.ª fase</t>
  </si>
  <si>
    <t>ALG-08-0550-FEDER-000002</t>
  </si>
  <si>
    <t>ALG-08-0550-FEDER-000003</t>
  </si>
  <si>
    <t>ALG-08-0550-FEDER-000004</t>
  </si>
  <si>
    <t>ALG-08-0550-FEDER-000005</t>
  </si>
  <si>
    <t>ALG-08-0550-FEDER-000006</t>
  </si>
  <si>
    <t>ALG-08-0550-FEDER-000007</t>
  </si>
  <si>
    <t>ALG-08-0550-FEDER-000008</t>
  </si>
  <si>
    <t>ALG-08-0550-FEDER-000009</t>
  </si>
  <si>
    <t>ALG-08-0550-FEDER-000010</t>
  </si>
  <si>
    <t>ALG-08-0550-FEDER-000011</t>
  </si>
  <si>
    <t>ALG-08-0550-FEDER-000012</t>
  </si>
  <si>
    <t>ALG-08-0550-FEDER-000013</t>
  </si>
  <si>
    <t>ALG-08-0550-FEDER-000014</t>
  </si>
  <si>
    <t>ALG-08-0550-FEDER-000015</t>
  </si>
  <si>
    <t>ALG-08-0550-FEDER-000016</t>
  </si>
  <si>
    <t>ALG-08-0550-FEDER-000017</t>
  </si>
  <si>
    <t>ALG-08-0550-FEDER-000018</t>
  </si>
  <si>
    <t>ALG-08-0550-FEDER-000019</t>
  </si>
  <si>
    <t>ALG-08-0550-FEDER-000020</t>
  </si>
  <si>
    <t>PI 2.3</t>
  </si>
  <si>
    <t>A reestruturação de base tecnológica dos serviços de Informação da Universidade do Algarve – Campus da Penha</t>
  </si>
  <si>
    <t>MIT_Algarve - Modernização da Infraestrutura Tecnológica da Região de Turismo do Algarve</t>
  </si>
  <si>
    <t>Algarve ONLINE - Reforço da Presença Online do destino Turístico Algarve</t>
  </si>
  <si>
    <t>#ALGARVEMAISDIGITAL</t>
  </si>
  <si>
    <t>Modernização e Capacitação Administrativa da Ambiolhão E.M. 2016</t>
  </si>
  <si>
    <t>Modernização e Reestruturação tecnológica no CHAlgarve: nas áreas de cardiologia e da gestão documental</t>
  </si>
  <si>
    <t xml:space="preserve">Gestão de Filas de Espera no CHAlgarve: Consultas Externas e Internamento </t>
  </si>
  <si>
    <t>Simplex 2.0-Municípios do Algarve Central</t>
  </si>
  <si>
    <t>Implementação das TIC na Junta de Freguesia</t>
  </si>
  <si>
    <t>Modernização e Capacitação Administrativa: Junta de Freguesia de São Brás de Alportel mais próxima do cidadão</t>
  </si>
  <si>
    <t>Modernização e Capacitação Administrativa: União de Freguesias de Alcantarilha e Pêra mais próxima do cidadão</t>
  </si>
  <si>
    <t>Modernização e Capacitação Administrativa: Junta de Freguesia de São Gonçalo de Lagos mais próxima do cidadão</t>
  </si>
  <si>
    <t>Modernização e Capacitação Administrativa: União de Freguesias de Moncarapacho e Fuseta mais próxima do cidadão</t>
  </si>
  <si>
    <t>Modernização e Capacitação Administrativa: Junta de Freguesia de Aljezur mais próxima do cidadão</t>
  </si>
  <si>
    <t>Modernização e Capacitação Administrativa da Infralobo EM 2016</t>
  </si>
  <si>
    <t>Modernização e Capacitação Administrativa: Junta de Freguesia de Quelfes mais próxima do cidadão</t>
  </si>
  <si>
    <t>Modernização e Capacitação Administrativa: União de Freguesias de ALgoz e Tunes mais próxima do cidadão</t>
  </si>
  <si>
    <t>Sistema de Gestão Documental da ARS Algarve</t>
  </si>
  <si>
    <t>+ Lagoa + Algarve</t>
  </si>
  <si>
    <t>ALG-02-0853-FEDER-019034</t>
  </si>
  <si>
    <t>Digitalmais TV: Tecnologia HD para os mercados internacionais</t>
  </si>
  <si>
    <t>PUBLIRÁDIO-PUBLICIDADE EXTERIOR, S.A.</t>
  </si>
  <si>
    <t>ALG-07-5266-FSE-000009</t>
  </si>
  <si>
    <t>Aquisição de 3 unidades de saúde móveis para prestação de cuidados de saúde em populações residentes em territórios desfavorecidos - rurais e de baixa densidade - freguesias rurais dos concelhos de Albufeira, Castro Marim e Portimão.</t>
  </si>
  <si>
    <t>Albufeira, Castro Marim e Portimão</t>
  </si>
  <si>
    <t xml:space="preserve">A presente operação prevê a reestruturação infra estruturas tecnológicas no Campus da Penha para possibilitar a agilização e desmaterialização de processos, reduzindo custos de contexto. </t>
  </si>
  <si>
    <t xml:space="preserve">A candidatura visa apetrechar os serviços da Região de Turismo do Algarve com um centro de dados/data center com as caraterísticas técnicas, de segurança e de acesso, para melhorar os níveis de desempenho e consequentemente prestação de serviços aos utentes. 
</t>
  </si>
  <si>
    <t xml:space="preserve">A operação contempla a criação de um novo portal promocional do Algarve (www.visitalgarve.pt) que inclui a implementação de uma ferramenta de Customer Relationship Management (CRM), tendo em vista a disponibilização de serviços digitais direcionados para todos os cidadãos (residentes e turistas) e para as empresas do setor turístico do Algarve.
</t>
  </si>
  <si>
    <t xml:space="preserve">A presente operação que envolve os 16 municipios do Algarve e a AMAL prevê  4 grandes componentes:
1 - Process Management;
2 - Comunicação;
3 - Imagem e Divulgação;
4 - Gestão do projeto supramunicipal </t>
  </si>
  <si>
    <t>CI - AMAL - Comunidade Intermunicipal do Algarve (Líder) e os 16 Municipios do Algarve</t>
  </si>
  <si>
    <t>Região de Turismo do Algarve</t>
  </si>
  <si>
    <t>Universidade do Algarve</t>
  </si>
  <si>
    <t>Centro Hospitalar do Algarve, E.P.E.</t>
  </si>
  <si>
    <t>Freguesia de Vila Real de Santo António</t>
  </si>
  <si>
    <t>Freguesia de São Brás de Alportel</t>
  </si>
  <si>
    <t>Freguesia de Alcantarilha e Pêra</t>
  </si>
  <si>
    <t>Freguesia de São Gonçalo de Lagos</t>
  </si>
  <si>
    <t>Freguesia de Moncarapacho e Fuzeta</t>
  </si>
  <si>
    <t>Freguesia de Aljezur</t>
  </si>
  <si>
    <t>A operação prevê o investimento em "software" no sentido de dar continuidade ao processo de modernização administrativa já iniciado, com a aquisição e adequação das aplicações informáticas à operação que a empresa desenvolve, no sentido de torná-la mais eficiente e mais acessível aos seus clientes.</t>
  </si>
  <si>
    <t>A presente operação prevê preparação da infraestrutura física do Centro Hospitalar do Algarve para a desmaterialização dos processos internos e na especialidade de cardiologia, nas áreas da hemodinâmica e ecocardiologia.</t>
  </si>
  <si>
    <t>A presente operação prevê a implementação de novos sistemas de gestão de filas de espera das consultas externas e de internamento, nas unidades de Faro e Portimão do CHAlgarve.</t>
  </si>
  <si>
    <t>Com a presente operação, os Municípios do Algarve Central pretendem dar continuidade ao trabalho de modernização, simplificação e melhoria do seu quadro de relacionamento e de prestação de serviços às empresas e particulares. O objetivo é aproveitar a sinergia criada com a parceria intermunicipal, mantendo a dinâmica e o modelo de trabalho que estes 6 municípios já desenvolvem desde há alguns anos.</t>
  </si>
  <si>
    <t>A presente operação prevê a reorganização do modelo de organização interna e dos processos com vista a melhor eficiência, eficácia, racionalização de recursos e melhoria na prestação de serviços aos utentes. Prevê igualmente um conjunto de ações que visam a desmaterialização dos processos para a prestação de serviços da responsabilidade do beneficiário, bem como a  melhoria da interação com os utentes (sistema de gestão operacional e de reclamações webresponsive e apta a dispositivos móveis, reformulação do sistema informático e de relógio de ponto, página da internet webresponsive, aplicação para gestão dos serviços de apoio à população sénior).</t>
  </si>
  <si>
    <t>A presente operação prevê a aquisição de uma plataforma online, adaptada para dispositivos móveis, que permitirá aos utentes (cidadãos e empresas), através do recurso à identificação eletrónica, efetuarem a submissão de pedidos de licenciamento e outros requerimentos bem como o acompanhamento do estado dos respetivos processos. A plataforma eletrónica alojará igualmente a remodelação do site da Junta de Freguesia, que será webresponsive.</t>
  </si>
  <si>
    <t xml:space="preserve">A presente operação prevê a aquisição de uma plataforma online, adaptada para dispositivos móveis, que permitirá aos utentes (cidadãos e empresas), através do recurso à identificação eletrónica, efetuarem a submissão de pedidos de licenciamento e outros requerimentos bem como o acompanhamento do estado dos respetivos processos. A plataforma eletrónica alojará igualmente a remodelação do site da Junta de Freguesia, que será webresponsive. </t>
  </si>
  <si>
    <t>A operação tem por objeto a implementação e a gestão do Sistema de Gestão Documental  (SGD) da ARS Algarve. O SGD promove a saúde em linha, nomeadamente a consulta e obtenção de dados e documentos extraíveis do processo clinico do utente e outros, diminuindo o esforço e tempo de utentes e profissionais na resposta a pedidos, com ganhos de eficiência, com impacto nos custos de contexto por via do tempo não perdido.</t>
  </si>
  <si>
    <t>Os principais objetivos desta operação são facilitar a comunicação entre o cidadão e a Junta de Freguesia, principalmente no que respeita à submissão de requerimentos, acompanhamento do seu processamento e respetiva resolução e facilitar, aos cidadãos e turistas, o acesso a informação útil e atualizada fornecida pela Junta de Freguesia.</t>
  </si>
  <si>
    <t xml:space="preserve">Os objetivos da presente proposta de candidatura pretendem melhorar os custos de contexto, que são um estrangulamento para a competitividade da empresa, especialmente importante quando a atividade que desenvolvemos se insere nas atividades de interesse geral. 
Urge otimizar a sua operação no sentido de prestar de forma mais eficiente e eficaz a sua atividade a cidadão e empresas, para que estes tenham melhor e maior qualidade de vida e maior competitividade respetivamente. </t>
  </si>
  <si>
    <t>Este projeto pretende uma ampliação/capacitação da plataforma SIG, que atualmente é bastante limitada. Promoverá ganhos ao nível organizacional e melhorará o serviço oferecido aos munícipes. Decorrente deste investimento torna-se indispensável a expansão do Data Center existente, assim como a realização de um backup dos dados, de modo a tornar todo o investimento sustentável.</t>
  </si>
  <si>
    <t>Município de Lagoa</t>
  </si>
  <si>
    <t>Administração regional de Saúde do Algarve, I.P.</t>
  </si>
  <si>
    <t>Freguesia de Algoz e Tunes</t>
  </si>
  <si>
    <t xml:space="preserve">Freguesia de Quelfes </t>
  </si>
  <si>
    <t>INFRALOBO - Empresa de Infra-estruturas de Vale do Lobo</t>
  </si>
  <si>
    <t xml:space="preserve">Monumentos Magalíticos de Alcalar: Reabilitação do Monumento Alcalar 9 e Área Envolvente </t>
  </si>
  <si>
    <t>Conservação, restauro e requalificação das estruturas e do recinto cerimonial do monumento pré-histórico Alcalar 9 e preparação e edição da memória da intervenção sob a forma de livro.</t>
  </si>
  <si>
    <t>O "Programa de Conservação e Requalificação das Ruínas Romanas de Milreu" tem 5 ações: conservação e manutenção dos mosaicos romanos; empreitada de reabilitação e manutenção da casa rural; restauro e requalificação do Templo de Milreu; requalificação do espaço exterior do Monumento de Milreu; ações de divulgação e promoção.</t>
  </si>
  <si>
    <t>Conservação e restauro da Torre Albarrã do Castelo de Paderne, saneando um conjunto de patologias que colocam em risco a continuidade deste património histórico, utilizando  materiais e processos construtivos compatíveis com o edifício histórico classificado como Imóvel de interesse Público, mantendo a autenticidade e a identidade da torre e muralha respeitando os acréscimos de todas as épocas. A operação inclui também a assistência à obra, a fiscalização, trabalhos arqueológicos e uma monografia.</t>
  </si>
  <si>
    <t>Recuperação e reabilitação do Portal Principal da Sé de Silves, através da realização das ações propostas no Estudo-Diagnóstico e da caracterização  dos sais presentes no Portal Principal.</t>
  </si>
  <si>
    <t>Colocação de guardas de proteção em toda a extensão de muralhas e escadarias acessíveis, no Castelo de Tavira,  evitando quedas em altura ou outro tipo de acidentes relacionados com a sua utilização, conferindo assim maior segurança aos seus visitantes.
As guardas em cabo de aço, terão uma imagem simples, de reduzido impacto visual, e a sua colocação será o menos intrusiva possível evitando danos irreversíveis nas muralhas.</t>
  </si>
  <si>
    <t xml:space="preserve">Elaboração de 4 projetos de intervenção nas muralhas e torreões da cidade de Lagos ("Estudo do cadastro das muralhas e torreões e terrenos confinantes", "Sinalética das muralhas e torreões", "Reabilitação das muralhas e torreões", "Iluminação das muralhas e torreões"), e aplicar três ações na Igreja de St. António - material de divulgação e promoção ("Conceção de imagens gráficas de material de divulgação e promoção",  "Impressão de paineis, merchandising e monografia" e  "Tradução para Inglês de textos para merchandising e monografia").  </t>
  </si>
  <si>
    <t>ALG-07-5673-FEDER-000002</t>
  </si>
  <si>
    <t>TAXA DE COFINANCIA_MENTO</t>
  </si>
  <si>
    <t>DATA DE INÍCIO</t>
  </si>
  <si>
    <t>Cryocube</t>
  </si>
  <si>
    <t>ALG-01-0247-FEDER-017653</t>
  </si>
  <si>
    <t>LNW - Lusiadagás New Way</t>
  </si>
  <si>
    <t>ALG-02-0853-FEDER-018787</t>
  </si>
  <si>
    <t>ALG-14-2016-09</t>
  </si>
  <si>
    <t>ALG-04-2114-FEDER-000012</t>
  </si>
  <si>
    <t>ALG-04-2114-FEDER-000014</t>
  </si>
  <si>
    <t>ALG-04-2114-FEDER-000015</t>
  </si>
  <si>
    <t>ALG-04-2114-FEDER-000017</t>
  </si>
  <si>
    <t>ALG-04-2114-FEDER-000018</t>
  </si>
  <si>
    <t>ALG-04-2114-FEDER-000020</t>
  </si>
  <si>
    <t>Implementação e Homologação de Percursos Pedestres e BTT no Concelho de Albufeira</t>
  </si>
  <si>
    <t>Valorização do Património Natural de Tavira - Turismo Natureza</t>
  </si>
  <si>
    <t>Requalificação  e Valorização da rede hidrográfica adjacente ao sistema lagunar da Ria Formosa  - Ribeiras de Cacela e Bela-Mandil</t>
  </si>
  <si>
    <t>Estruturas de apoio a atividades de descoberta da natureza – Interpretação do Pontal da Carrapateira</t>
  </si>
  <si>
    <t>Construção da Praia Fluvial da Albufeira de Odeleite</t>
  </si>
  <si>
    <t>ALG-04-2114-FEDER-000013</t>
  </si>
  <si>
    <t>ALG-04-2114-FEDER-000002</t>
  </si>
  <si>
    <t>ALG-04-2114-FEDER-000007</t>
  </si>
  <si>
    <t>ALG-04-2114-FEDER-000008</t>
  </si>
  <si>
    <t>ALG-14-2016-10</t>
  </si>
  <si>
    <t>Qualificação e promoção turística e cultural de Tavira todo o ano</t>
  </si>
  <si>
    <t>Tavira todo o ano com a Dieta Mediterrânica</t>
  </si>
  <si>
    <t>Música &amp; Património</t>
  </si>
  <si>
    <t>ALG-04-2114-FEDER-000021</t>
  </si>
  <si>
    <t>Reabilitação Ermidas de São Sebastião e Santa Ana</t>
  </si>
  <si>
    <t>Museu Zer0 / Centro de Arte Digital</t>
  </si>
  <si>
    <t>Animação Urbana</t>
  </si>
  <si>
    <t>ALG-04-2316-FEDER-000009</t>
  </si>
  <si>
    <t>ALG-04-2316-FEDER-000010</t>
  </si>
  <si>
    <t>Recuperação da Olaria do Xavier</t>
  </si>
  <si>
    <t>ALG-04-2114-FEDER-000006</t>
  </si>
  <si>
    <t>Cultura, Arte, Património- Territórios Ativos</t>
  </si>
  <si>
    <t xml:space="preserve">A operação consiste na intervenção nas Ermidas Santa Ana e São Sebastião que sendo imóveis classificados como Valor Concelhio constituem-se como importantes templos propriedade do Município de Tavira vocacionados para a cultura e realização de eventos. 
A intervenção destina-se a colmatar as diversas patologias no estado de conservação de ambas as Ermidas, nomeadamente ao nível das paredes interiores bem como no exterior.
</t>
  </si>
  <si>
    <t>recuperação, consolidação, ampliação, e criação de espaços distintos para as suas principais funcionalidades, desde as de gestão e direção artística, até à formação e criação de públicos, passando naturalmente pelas apresentações de iniciativas e projetos culturais, mediante a concretização ( ou não ) de residências artísticas, que aqui se venham a desenvolver.</t>
  </si>
  <si>
    <t>O projeto pretende valorizar o património natural de Paderne através da implementação e homologação de três percursos pedestres. Contempla a colocação de material sinalético e informativo, a criação de uma aplicação para dispositivos móveis e a aquisição de equipamento para turismo adaptado. 
Visa fomentar o contacto dos visitantes com os valores naturais, históricos e culturais da região, promovendo a sensibilização ambiental.</t>
  </si>
  <si>
    <t>O Municipio de Tavira pretende dar complementaridade à estratégia iniciada com reabilitação do património cultural para tornar o concelho mais atrativo a outros segmentos de turismo, natural e cultural, em consonância com a estratégia nacional/regional para a redução do fator sazonalidade muito presente na região algarvia sendo possível criar uma maior sustentabilidade quer económica, quer ambiental, concorrendo para uma maior ocupação anual.</t>
  </si>
  <si>
    <t>A Operação “ENTRE A SERRA E O MAR” consiste na melhoria, expansão e promoção internacional da oferta de percursos pedestres na Costa Vicentina que percorre áreas inseridas no Parque Natural Sudoeste Alentejano e Costa Vicentina criando condições para um maior e mais abrangente usufruto do património natural da Costa Vicentina enquanto instrumento de sustentabilidade do território através da sua valorização turística.</t>
  </si>
  <si>
    <t>Aljezur, Lagos e Vila do Bispo</t>
  </si>
  <si>
    <t>Albufeira, Alcoutim, Aljezur, Castro Marim, Faro, Lagoa, Lagos, Loulé, Monchique, Olhão, Portimão, São Brás de Alportel, Silves, Tavira, Vila do Bispo e Vila Real de Santo António</t>
  </si>
  <si>
    <t>Conforme descrito anteriormente e na Memória Descritiva da candidatura, essêncialmente no seu ponto 3, visa-se intervir na requalificação e valorização da Ribeira de Cacela (incluindo a Ponte Pedonal sobre a Ribeira) e na Ribeira de Bela Mandil.</t>
  </si>
  <si>
    <t>Olhão e Vila Real de Santo António</t>
  </si>
  <si>
    <t>Este Projeto, conforme detalhado na Memória descritiva, tem por objetivo a dotação do Pontal da Carrapateira com estruturas de interpretação e sensibilização ambiental que contribuam para a promoção dos recursos endógenos através da valorização do património natural, histórico e cultural, aumentando a atratividade dos recursos presentes e reforçando a afirmação do Algarve como destino turístico de excelência.</t>
  </si>
  <si>
    <t xml:space="preserve">A proposta para a criação da Praia Fluvial da Albufeira de Odeleite consiste principalmente na requalificação dos acessos existentes e na criação de uma área recreio próximo da massa de água da albufeira, onde se pretendem criar as melhores condições de fruição deste espaço. 
A área destinada à praia fluvial será vedada pelo limite do complexo náutico/praia fluvial de Odeleite e terá acesso único a partir da via principal.
</t>
  </si>
  <si>
    <t>O presente projeto assenta e tem como finalidade a promoção de atividades direcionadas para segmentos de Turismo Cultural, Turismo Religioso e Turismo Natural.
Por se tratar de um tipo de turismo diferente do que procura sol e mar, e devido às características das atividades que procura, está mais vocacionado para as chamadas épocas média e baixa, vindo deste modo preencher uma forte lacuna da região que deriva do factor sazonalidade.</t>
  </si>
  <si>
    <t>A candidatura contempla um programa comum concebido em torno de 5 iniciativas culturais focadas na valorização e promoção dos patrimónios histórico e natural de ambos os concelhos. Pretende-se atrair mais visitantes e turistas para áreas de grande potencial turístico, com vista a corresponder às expetativas de todos os que nos visitam, surpreendendo-os, e incentivando-os a regressar para visitas mais demoradas aos nossos 2 concelhos</t>
  </si>
  <si>
    <t>Faro e Lagoa</t>
  </si>
  <si>
    <t>Com a presente operação pretende-se valorizar e promover os valores culturais e naturais inerentes à DM,  enquanto PCI, que levam à valorização e aumento da competitividade do território, promovendo o aumento do Turismo  Cultural, Religioso e Natural, atendendo à sua transversalidade com  atividades durante todo o ano, diminuindo desta forma a sazonalidade e contribuindo para que Tavira se torne um território turístico por excelência.</t>
  </si>
  <si>
    <t>O projecto “Música e Património” procura aliar o património cultural tangível do Algarve (equipamentos públicos, religiosos, militares, espaço público) ao património intangível do Algarve (música tradicional, artistas regionais), dando a conhecer à comunidade residente e turística, a cultura e tradição da região, em contraponto com algumas figuras emblemáticas do panorama nacional e internacional, como forma de difusão da Marca Algarve Cultural.</t>
  </si>
  <si>
    <t>De modo a obter uma eficiência do aproveitamento dos espaços do Centro Histórico de Portimão prevê-se a criação de programas de animação e divulgação, como uma agenda anual de animação urbana, assim como o acompanhamento das ações e parcerias a desenvolver no âmbito Plano de Ação de Regeneração Urbana.</t>
  </si>
  <si>
    <t>Esta acção é uma mais-valia na estrutura ecológica urbana, pretende-se a recuperação de um edifício devoluto, existindo não só a valorização da qualidade e estética da paisagem, como a preservação do património histórico e cultural. A utilização prevista é associada à memória de uma actividade de grande importância no tecido económico de Loulé – o artesanato.</t>
  </si>
  <si>
    <t>ALG-71-2016-07</t>
  </si>
  <si>
    <t>PI 10.4</t>
  </si>
  <si>
    <t>Ensino Profissional para Jovens</t>
  </si>
  <si>
    <t>Redução do Abandono Escolar</t>
  </si>
  <si>
    <t>Cursos de Especialização Tecnológica (CET)</t>
  </si>
  <si>
    <t>ALG-07-5571-FSE-000001</t>
  </si>
  <si>
    <t>ALG-07-5571-FSE-000002</t>
  </si>
  <si>
    <t>Os Cursos de Especialização Tecnológica (CET), são cursos pós-secundários, não superiores, que conferem uma qualificação profissional de nível 5 do quadro nacional de qualificações, e são regulados pelo Decreto-Lei n.º 88/2006, de 23 de maio</t>
  </si>
  <si>
    <t>ALG-06-4233-FSE-000001</t>
  </si>
  <si>
    <t>ALG-33-2017-02</t>
  </si>
  <si>
    <t>Programa Escolhas</t>
  </si>
  <si>
    <t>A RCM nº 68/2012 de 9 de agosto que renovou o Programa Escolhas (PE) para o período de 2013/2015, bem como a RCM nº 101/2015 de 23 de dezembro, definem que o PE visa promover a inclusão social de crianças e jovens provenientes de contextos socioeconómicos mais vulneráveis, particularmente dos descendentes de migrantes e de grupos étnicos, tendo em vista a igualdade de oportunidades e o reforço da coesão social. 
Para o efeito, a presente operação propõe apoiar: 3 projetos individuais da 5ª geração do Programa Escolhas, 4 projetos individuais da 6ª geração do Programa Escolhas, 3 Projetos da 6ª geração do Programa Escolhas de cariz experimental e Inovador, os mediadores socioculturais com intervenção do PE da 6ª geração e as atividades relacionadas com a coordenação, gestão e funcionamento do Programa Escolhas, da 5.ª e da 6.ª geração.</t>
  </si>
  <si>
    <t>ALG-01-0145-FEDER-016432</t>
  </si>
  <si>
    <t>ALG-01-0145-FEDER-016437</t>
  </si>
  <si>
    <t>EMBRC.PT .: Centro Europeu de Recursos Biológicos Marinhos Portugal</t>
  </si>
  <si>
    <t>PPBI .: Plataforma Portuguesa de BioImagem</t>
  </si>
  <si>
    <t>EMSO-PT .: Obervatório Europeu Multidisciplinar do Fundo do Mar e Coluna de Água - Portugal</t>
  </si>
  <si>
    <t>GenomePT .: Laboratório Nacional de Sequenciação e análise de genomas</t>
  </si>
  <si>
    <t>Biodata.pt .: BioData.pt - Infraestructura Portuguesa de Dados Biológicos</t>
  </si>
  <si>
    <t>ALG-01-0145-FEDER-022121</t>
  </si>
  <si>
    <t>ALG-01-0145-FEDER-022122</t>
  </si>
  <si>
    <t>ALG-01-0145-FEDER-022157</t>
  </si>
  <si>
    <t>ALG-01-0145-FEDER-022184</t>
  </si>
  <si>
    <t>ALG-01-0145-FEDER-022231</t>
  </si>
  <si>
    <t>Investigação científica e tecnológica</t>
  </si>
  <si>
    <t>Nomad Glamour - Parque do Rio - Instalação de ASA</t>
  </si>
  <si>
    <t>ALG-02-0651-FEDER-023827</t>
  </si>
  <si>
    <t>Plano Estratégico de Internacionalização ? LUIS FILIPE NEVES UNIPESSOAL, LDA</t>
  </si>
  <si>
    <t>ALG-02-0752-FEDER-018244</t>
  </si>
  <si>
    <t>Projeto de Internacionalização da GRAVIDADE</t>
  </si>
  <si>
    <t>ALG-02-0752-FEDER-020444</t>
  </si>
  <si>
    <t>Alcoutim</t>
  </si>
  <si>
    <t>FOODGO 2020 - PROMOÇÃO NO MERCADO INTERNACIONAL</t>
  </si>
  <si>
    <t>ALG-02-0752-FEDER-020783</t>
  </si>
  <si>
    <t>Projeto de internacionalização da Frutas Tereso</t>
  </si>
  <si>
    <t>ALG-02-0752-FEDER-021145</t>
  </si>
  <si>
    <t>International Emotions</t>
  </si>
  <si>
    <t>ALG-02-0752-FEDER-021769</t>
  </si>
  <si>
    <t>ALG-05-3560-FSE-020444</t>
  </si>
  <si>
    <t>SMonitor Technologies Branding</t>
  </si>
  <si>
    <t>ALG-02-0651-FEDER-026364</t>
  </si>
  <si>
    <t>A La Turca Lda</t>
  </si>
  <si>
    <t>Criatividade em Toalhas de Praia</t>
  </si>
  <si>
    <t>ALG-02-0651-FEDER-026815</t>
  </si>
  <si>
    <t>SONEL ALGARVE - ACTIVIDADES TURÍSTICAS S.A.</t>
  </si>
  <si>
    <t>SOCIEDADE DE INVESTIMENTOS HOTELEIROS D.SANCHO S.A.</t>
  </si>
  <si>
    <t>VIAGENS LARANJA LDA</t>
  </si>
  <si>
    <t>NAUTIBER-ESTALEIROS NAVAIS DO GUADIANA LDA</t>
  </si>
  <si>
    <t>ACTIVBOOKINGS LDA</t>
  </si>
  <si>
    <t>ON PRO TRAVEL SOLUTIONS, S.A.</t>
  </si>
  <si>
    <t>SKYIMAGE - MEDIAÇÃO IMOBILIÁRIA, LDA</t>
  </si>
  <si>
    <t>OMNIBEES PORTUGAL, LDA</t>
  </si>
  <si>
    <t>VILA VERDE-ADMINISTRAÇÃO DE IMOVEIS LDA</t>
  </si>
  <si>
    <t>LONGEVITY WELLNESS WORLDWIDE, LDA</t>
  </si>
  <si>
    <t>ABSOLUTE BLISS - HEALTH, NEUROPSYCHOLOGY &amp; PSYCHOLOGY LDA</t>
  </si>
  <si>
    <t>SONEL: Captação de novos clientes nos mercados internacionais</t>
  </si>
  <si>
    <t>LARANJA GLOBAL - CAPTAÇÃO DE NOVOS CLIENTES EM NOVOS SEGMENTOS NO MERCADO INTERNACIONAL</t>
  </si>
  <si>
    <t>CACIAL 2020 - VALORIZAÇÃO DOS CITRINOS DO ALGARVE NO MERCADO INTERNACIONAL</t>
  </si>
  <si>
    <t>Internacionalização daNAUTIBER para novos mercados africanos</t>
  </si>
  <si>
    <t>Internacionalização da Activbookings - Unic experiences all over the world</t>
  </si>
  <si>
    <t>Dengun Export</t>
  </si>
  <si>
    <t>On Travel Solutions - Internacioanalização</t>
  </si>
  <si>
    <t>SKY2020 - NOVAS OPORTUNIDADES E NOVOS CLIENTES NO MERCADO EUROPEU</t>
  </si>
  <si>
    <t>OMNIBEES EXPORT</t>
  </si>
  <si>
    <t>SPIC - Beyond Borders</t>
  </si>
  <si>
    <t>Diversificação da Oferta Turistica da Vila Verde</t>
  </si>
  <si>
    <t>LLW@WorldWide ? Upgrade into the Global Health &amp; Wellbeing Market</t>
  </si>
  <si>
    <t>Internacionalização da Absolute Bliss</t>
  </si>
  <si>
    <t>PLAZA GLOBAL</t>
  </si>
  <si>
    <t>O projeto da SONEL ALGARVE visa a promoção internacional e captação de novos segmentos turísticos para o novo Hotel Lagos Avenida, com uma estratégia direcionada para os mercados externos da Alemanha, Reino Unido e Espanha.</t>
  </si>
  <si>
    <t>O projeto da LARANJATOURS visa o desenvolvimento de uma estratégia de internacionalização para captação de novos clientes em novos segmentos de mercado nos principais mercados emissores do centro e norte da Europa.</t>
  </si>
  <si>
    <t>O projeto da CACIAL tem como objetivo captar novos clientes para o comércio de citrinos nos mercados internacionais no centro e norte da Europa.</t>
  </si>
  <si>
    <t>A NAUTIBER - Estaleiros Navais do Guadiana, reforça o seu caráter competitivo, lançando-se nos mercados africanos de São Tomé e Príncipe, Cabo Verde, Marrocos e Moçambique, com prospeção de novos clientes nas atividades das pescas, transportes e turismo.</t>
  </si>
  <si>
    <t>O projeto de internacionalização da ACTIVBOOKINGS visa a realização de ações de prospeção e promoção internacional direcionada para os mercados de Espanha, França, Reino Unido, Holanda e Alemanha.</t>
  </si>
  <si>
    <t>O projeto visa o aumento da orientação da DENGUN para o mercado externo, reforçando a sua capacidade de captar novos clientes e obter ganhos rápidos através de um crescimento exponencial da procura das suas soluções a nivel internacional.</t>
  </si>
  <si>
    <t>O presente projeto tem como objetivo capacitar a On Pro Travel Solutions para a internacionalização, através de fatores dinâmicos de competitividade, que permitirá aumentar as exportações, a notoriedade e visibilidade internacional da empresa e de Portugal, enquanto destino turístico de eleição.</t>
  </si>
  <si>
    <t>A SKYIMAGE pretende posicionar-se a nível internacional desenvolvendo uma estratégia de prospeção direta nos mercados externos com maior potencial na atual conjuntura económica.</t>
  </si>
  <si>
    <t>A OMINIBEES prevê reforçar a sua capacitação empresarial para a internacionalização, promover o aumento das exportações com o desenvolvimento e aplicação de novos modelos empresariais e processos de qualificação para a internacionalização, potenciando o aumento da sua base e capacidade exportadora.</t>
  </si>
  <si>
    <t>Beyond Borders é o projeto de internacionalização, para os mercados europeus, de produtos interativos e soluções tecnológicas da SPIC.</t>
  </si>
  <si>
    <t>Este projeto visa a apresentação de novos e inovadores pacotes de férias nos mercados internacionais, os quais contribuem para a dinamização da ?época baixa? no setor hoteleiro, na região do Algarve.</t>
  </si>
  <si>
    <t>A Longevity é a marca de referência nacional de Medical&amp;Wellbeing SPAs, detida pela empresa Longevity Wellness Worldwide (LWW), que pretende, através deste projeto, implementar uma estratégia de promoção da marca e dos seus serviços, de forma a potenciar o seu crescimento no mercado internacional.</t>
  </si>
  <si>
    <t>A Absolute Bliss, com uma oferta turística de saúde e bem-estar, visa proceder à sua internacionalização, divulgando um vasto leque de produtos e serviços inovadores, personalizados e complementares, de forma a adquirir notoriedade nos mercados externos, atraindo clientes de várias geografias.</t>
  </si>
  <si>
    <t>Com o presente projeto a ROCHALGARVE pretende consolidar o processo de internacionalização e alargar e diversificar os mercados de procura do empreendimento Vitor?s Plaza.</t>
  </si>
  <si>
    <t>ALG-02-0752-FEDER-024633</t>
  </si>
  <si>
    <t>ALG-02-0752-FEDER-024670</t>
  </si>
  <si>
    <t>ALG-02-0752-FEDER-024705</t>
  </si>
  <si>
    <t>ALG-02-0752-FEDER-024768</t>
  </si>
  <si>
    <t>ALG-02-0752-FEDER-024972</t>
  </si>
  <si>
    <t>ALG-02-0752-FEDER-025180</t>
  </si>
  <si>
    <t>ALG-02-0752-FEDER-025606</t>
  </si>
  <si>
    <t>ALG-02-0752-FEDER-025700</t>
  </si>
  <si>
    <t>ALG-02-0752-FEDER-025747</t>
  </si>
  <si>
    <t>ALG-02-0752-FEDER-025763</t>
  </si>
  <si>
    <t>ALG-02-0752-FEDER-025856</t>
  </si>
  <si>
    <t>ALG-02-0752-FEDER-025904</t>
  </si>
  <si>
    <t>ALG-02-0752-FEDER-025965</t>
  </si>
  <si>
    <t>ALG-02-0752-FEDER-025971</t>
  </si>
  <si>
    <t>ALG-02-0853-FEDER-023364</t>
  </si>
  <si>
    <t>JÚPITER ALBUFEIRA - INDUSTRIA HOTELEIRA, S.A.</t>
  </si>
  <si>
    <t>Jupiter Albufeira Hotel</t>
  </si>
  <si>
    <t>A candidatura tem como objetivo a requalificação do ainda existente Hotel Montechoro 4*, Albufeira, alterando a sua designação para Jupiter Albufeira Hotel e reclassificando-o em 5 estrelas. O projeto incrementa mais unidades de alojamento, serviços complementares e soluções eco sustentáveis.</t>
  </si>
  <si>
    <t>ALG-05-3560-FSE-025965</t>
  </si>
  <si>
    <t>ALG-05-3560-FSE-025971</t>
  </si>
  <si>
    <t>Instalação de laboratório inovador e exportador com oferta completa, numa solução integrada, na indústria das próteses dentárias e de ortodontia tradicional e digital</t>
  </si>
  <si>
    <t>ALG-02-0651-FEDER-023719</t>
  </si>
  <si>
    <t>MBC - INVESTIMENTOS IMOBILIÁRIOS S.A.</t>
  </si>
  <si>
    <t>Ampliação dos Apartamentos Turísticos VilaRosa</t>
  </si>
  <si>
    <t>ALG-02-0853-FEDER-018151</t>
  </si>
  <si>
    <t>ALG-04-2114-FEDER-000023</t>
  </si>
  <si>
    <t>ALG-04-2114-FEDER-000026</t>
  </si>
  <si>
    <t>ALG-04-2114-FEDER-000027</t>
  </si>
  <si>
    <t>ALG-04-2114-FEDER-000029</t>
  </si>
  <si>
    <t>ALG-04-2114-FEDER-000032</t>
  </si>
  <si>
    <t>ALG-04-2114-FEDER-000033</t>
  </si>
  <si>
    <t>ALG-04-2114-FEDER-000034</t>
  </si>
  <si>
    <t>ALG-04-2114-FEDER-000037</t>
  </si>
  <si>
    <t>ALG-04-2114-FEDER-000038</t>
  </si>
  <si>
    <t>ALG-04-2114-FEDER-000039</t>
  </si>
  <si>
    <t>Projeto Museu da Paisagem / Vila do Bispo Go</t>
  </si>
  <si>
    <t>PROMOTURIS - Plano de Promoção Turística e Cultural</t>
  </si>
  <si>
    <t>FOMe- Festival de Objetivos e Marionetas &amp; Outros Comeres</t>
  </si>
  <si>
    <t>ALGARVE NATURAL - Promoção e Valorização do Património Natural da Região do Algarve</t>
  </si>
  <si>
    <t>Vídeo Mapping no Castelo de Castro Marim</t>
  </si>
  <si>
    <t>ALGARVE COOKING VACATIONS | Projeto de criação e promoção de novas rotas turísticas centradas na gastronomia e vinhos da região</t>
  </si>
  <si>
    <t xml:space="preserve">    LAVRAR O MAR As artes no alto da serra e na costa vicentina</t>
  </si>
  <si>
    <t>Lugares de Globalização - Semana Cultural</t>
  </si>
  <si>
    <t>Lagos na Rota da Cultura</t>
  </si>
  <si>
    <t>Festival de Lucia</t>
  </si>
  <si>
    <t>A intervenção digital proposta para o “Museu da Paisagem” consiste na criação de um jogo que potencie todos os objectivos listados. Inspirado no conceito tão “na moda” do Pokemon Go, o que aqui se propõe de novo é o desenvolvimento de um Jogo/Aplicação Turística Interativa de aprofundamento do conhecimento sobre o território, à qual se deu para já o nome de “Vila do Bispo Go”.</t>
  </si>
  <si>
    <t>O PROMOTURIS visa a conservação e melhoria das condições da região para a prática de um Turismo de Natureza sustentável, numa ótica relacional com a dinamização do património cultural. Através desse upgrade qualitativo, e da consequente promoção da região e dos seus equipamentos nos canais adequados, é expectável um aumento substancial do fluxo turístico no Baixo Guadiana, desenvolvendo a economia local e combatendo efetivamente a sazonalidade.</t>
  </si>
  <si>
    <t>Alcoutim, Castro Marim e Vila Real de Santo António</t>
  </si>
  <si>
    <t>A candidatura pretende valorizar os valores culturais e naturais da região, encarando-os como uma oportunidade para o desenvolvimento das atividades com relevância sociocultural e económica, e como forma de acrescentar valor à experiência turística revelando os costumes e tradições sob uma forma animada (marionetas),contribuindo para aumentar a qualidade e diversificação da oferta de eventos a realizar no Algarve.</t>
  </si>
  <si>
    <t>A presente operação contempla as seguintes ações: Algarve Nature Week; Campanha de sensibilização destinada à população local, empresas do setor e turistas, com enfoque na preservação e correta fruição do património natural da região; Ação de sensibilização destinada à população estudantil/ escolas, com visitas educacionais a locais de património natural, e Materiais de comunicação no âmbito do turismo de natureza.</t>
  </si>
  <si>
    <t>O espetáculo associado ao vídeo mapping será 1 grandioso espetáculo de luz, som e imagem, que valoriza o património histórico e cultural do Algarve e simultânea/ contribui para o enriquecimento da oferta cultural, reforçando-o como destino turístico de excelência. Baseando-se em temas comuns da história, este espetáculo retratará episódios da conquista, da construção do castelo e da instalação da 1ª sede da Ordem de Cristo na vila deCastro Marim.</t>
  </si>
  <si>
    <t>Albufeira, Faro, Loulé, Olhão, São Brás de Alportel e Tavira</t>
  </si>
  <si>
    <t>Projeto de criação e promoção de novas rotas turísticas centradas na gastronomia e vinhos da região</t>
  </si>
  <si>
    <t>Lavrar o Mar é um projecto cultural que pretende através do mecanismo das artes desenvolver o território do ponto de vista económico, social e turístico, combatendo a sazonalidade. Através de uma estratégia de trabalho que se prolonga no tempo entre artistas e populações locais, chamaremos à região um grande número de visitantes com base no dispositivo da festa/espectáculo e de um grande festival internacional aglutinador dos três municípios.</t>
  </si>
  <si>
    <t>Aljezur e Monchique</t>
  </si>
  <si>
    <t>Semana Cultural de 10 dias em torno dos “Lugares de Globalização”. Estende-se pelo Barlavento do Algarve, cuja biografia/história se inscreve nos “Lugares de Globalização”. Integra seminário, jornadas técnicas, 6 espetáculos de teatro, 3 videomaping em monumentos , visitas guiadas, exposição e residência artística. Visa afirmar o Algarve como destino turístico de excelência, e a sua cultura material e imaterial como produto de turismo cultural.</t>
  </si>
  <si>
    <t>O Município reconhece que o esforço de valorização e promoção dos valores, culturais e naturais deve ser encarado como uma oportunidade para o desenvolvimento de atividades com relevância socioeconómica e como forma de valorizar a oferta da região, contribuindo para a afirmação do turismo cultural e de natureza e para o combate à sazonalidade.</t>
  </si>
  <si>
    <t>Festival de música e arte, que pretende cimentar junto do grande público nacional e internacional a ligação umbilical do génio do flamenco Paco de Lucia ao Algarve, nomeadamente Castro Marim. Esta iniciativa será uma mais valia para a valorização do património cultural deste território, contribuindo para atrair visitantes e diversificar a oferta.</t>
  </si>
  <si>
    <t>ALG-50-2016-15</t>
  </si>
  <si>
    <t>Reengenharia Tecnológica da Universidade do Algarve</t>
  </si>
  <si>
    <t>RIS Algarve - Reengenharia, Inovação e Simplificação - CCDR Algarve</t>
  </si>
  <si>
    <t>Modernização e Capacitação Administrativa: Junta de Freguesia de Vila do Bispo e Raposeira mais próxima do cidadão</t>
  </si>
  <si>
    <t>Desmaterialização dos Processos de Atendimento ao Munícipe</t>
  </si>
  <si>
    <t>Serviços em rede - Tôr, Benafim e Querença</t>
  </si>
  <si>
    <t>ALG-08-0550-FEDER-000021</t>
  </si>
  <si>
    <t>ALG-08-0550-FEDER-000022</t>
  </si>
  <si>
    <t>ALG-08-0550-FEDER-000025</t>
  </si>
  <si>
    <t>A reengenharia tecnológica destina-se atualizar a infraestrutura tecnológica que hoje existe na UALG que já se encontra obsolenta, com o objetivo de  melhor servir a comunidade académica e a região em particular. Trata-se da adaptação de novos conceitos tecnológicos que possibilita a modernização do ensino, da investigação e da transferência tecnológica, bem como ganhos de eficiência e a desmaterialização de processos.</t>
  </si>
  <si>
    <t>Contribuir para maior racionalização na org. e func., proporcionando melhorias significativas na eficiência e na qual. e dos serv. ao cidadão através da: reengenharia e simplificação de processos, interoperabilidade entre SI de diferentes organ., otimização do SGD, implementação de um sist. de gestão de arquivo eficaz, participação na rede de videoconf., moderniz. das ferramentas online para a acessib. e interação com os cidadãos e empresas</t>
  </si>
  <si>
    <t>ALG-08-0550-FEDER-000026</t>
  </si>
  <si>
    <t>ALG-08-0550-FEDER-000027</t>
  </si>
  <si>
    <t>Com a concretização desta candidatura, serão implementadas soluções que visam não só a modernização administrativa da Junta de Freguesia mas, também, a simplificação da execução de tarefas como o tratamento de requerimentos entregues pelos cidadãos implicando, assim, a desmaterialização de processos e respetiva reengenharia.</t>
  </si>
  <si>
    <t>A reengenharia de processos e desmaterialização de serviços do Município, permitirá disponibilizar um serviço público descentralizado em Serviços Online com autenticação eletrónica, criando novos Postos de Atendimento e horários de atendimento alargados, bem como uma nova solução de atendimento telefónico inteligente e disponível aos Munícipes, implica a introdução de infraestrutura de fibra para interligação de Edifícios Municipais.</t>
  </si>
  <si>
    <t>Este projecto visa a uniformização e reengenharia dos processos internos da União de Freguesias, com o suporte de aplicações desenvolvidas á medida da UF e com base nos processos internos da mesma.</t>
  </si>
  <si>
    <t>ALG-77-2016-17</t>
  </si>
  <si>
    <t>ALG-09-6177-FEDER-000006</t>
  </si>
  <si>
    <t>ALG-09-6177-FEDER-000008</t>
  </si>
  <si>
    <t>“Assistência Técnica – AMAL – PO CRESC  Algarve 2016 – 2020”</t>
  </si>
  <si>
    <t>FCT - Assistência Técnica -2016-2017</t>
  </si>
  <si>
    <t>A operação pretende assegurar o exercício das competências de apoio, monotorização, gestão, acompanhamento, certificação, auditoria e controlo de projectos, no âmbito do PO CRESC ALGARVE 2020 dando cumprimento ao contrato de delegação de competências, celebrado entre a AMAL e a Autoridade de Gestão do PO CRESC Algarve 2014-2020, para o período decorrente de Abril de 2016 a Dezembro de 2017.</t>
  </si>
  <si>
    <t>As atividades a desenvolver encontram-se descritas no ponto "Descrição da Operação" e no ponto 1 da "Memória descritiva", que se constitui como anexo à presente candidatura.</t>
  </si>
  <si>
    <t>ALG-24-2017-01</t>
  </si>
  <si>
    <t>ALG-05-3524-FSE-000007</t>
  </si>
  <si>
    <t>ALG-05-3524-FSE-000020</t>
  </si>
  <si>
    <t>ALG-05-3524-FSE-000041</t>
  </si>
  <si>
    <t>ALG-05-3524-FSE-000043</t>
  </si>
  <si>
    <t>ALG-05-3524-FSE-000058</t>
  </si>
  <si>
    <t>ALG-05-3524-FSE-000087</t>
  </si>
  <si>
    <t>Formações modulares certificadas, nomeadamente, para trabalhadores de micro e pequenas empresas</t>
  </si>
  <si>
    <t>ALG-02-0752-FEDER-024639</t>
  </si>
  <si>
    <t>ALG-02-0853-FEDER-022599</t>
  </si>
  <si>
    <t>Instalação de novo hotel de 4 estrelas em Lagos</t>
  </si>
  <si>
    <t>STRESSAWAY SAFARIS UNIPESSOAL, LDA</t>
  </si>
  <si>
    <t>Novos programas integrados de Turismo de Natureza na Serra do Algarve</t>
  </si>
  <si>
    <t>ALG-02-0853-FEDER-023292</t>
  </si>
  <si>
    <t>ALG-04-2316-FEDER-000002</t>
  </si>
  <si>
    <t>Requalificação Urbana do Largo das Portas e Rua Dr. Alves Moreira</t>
  </si>
  <si>
    <t>ALG-04-2316-FEDER-000017</t>
  </si>
  <si>
    <t>Requalificação da Rua Coronel Figueiredo, Praça da República, Rua Dr. Manuel de Arriaga, Largo Alves Roçadas</t>
  </si>
  <si>
    <t>Promoção Turística e Eventos Culturais – Algarve Central</t>
  </si>
  <si>
    <t>ALG-04-2114-FEDER-000024</t>
  </si>
  <si>
    <t>A candidatura promovida pelos Municípios do Algarve Central tem por objetivo apresentar um novo programa de oferta cultural destinado à comunidade residente, aos turistas nacionais e estrangeiros que afluem à região, assim como, promover a dinamização cultural assente no património em simbiose com o potencial humano criativo para a afirmação da região do Algarve como destino turístico de excelência.</t>
  </si>
  <si>
    <t>Albufeira, Faro, Loulé, Olhão e Tavira</t>
  </si>
  <si>
    <t>ALG-04-2114-FEDER-000042</t>
  </si>
  <si>
    <t>ALG-04-2114-FEDER-000047</t>
  </si>
  <si>
    <t>Recuperação do Solar Gama Lobo</t>
  </si>
  <si>
    <t>Reabilitação do Cine Teatro António Pinheiro</t>
  </si>
  <si>
    <t>Trata-se de uma intervenção que pretende a recuperação e revitalização de um edifício classificado como Imóvel de Interesse Municipal. Recuperação porque a intervenção será de respeito pela sua identidade e valor e de revitalização atendendo ao programa cultural que se pretende dinamizar. O Solar Gama Lobo será a “casa-mãe” do projeto Loulé Criativo - ECOA – Espaço de Criatividade, Ofícios e Artesanato.</t>
  </si>
  <si>
    <t>Apresenta-se nesta candidatura a reabilitação do Cine Teatro António Pinheiro. O edifício encontra-se obsoleto sem meios de conforto e segurança, que permitam qualquer exibição de espetáculos. Esta reabilitação vai permitir a afirmação de TVR como um destino cultural turístico durante todo o ano, pois permitirá a elaboração de um programa cultural diversificado, que atrairá visitantes durante todo o ano, contribuindo para combater a sazonalidade.</t>
  </si>
  <si>
    <t>A presente operação consiste na requalificação de uma das principais vias de acesso ao centro de Castro Marim e seu espaço público circundante. A intervenção incide na repavimentação da Rua Dr. José Alves Moreira, e ainda parcialmente das ruas dos Combatentes da Grande Guerra e 25 de Abril, bem como na requalificação do Largo das Portas. Permitirá uma melhor acessibilidade para automobilistas e peões, com mais segurança e conforto.</t>
  </si>
  <si>
    <t>O conceito de intervenção nas ruas Coronel Figueiredo, Praça da Republica, rua Dr. Manuel de Arriaga e do Largo Alves Roçadas, é a criação de uma plataforma única versátil e polivalente, que permitirá criar espaços de circulação pedonal, ordenar o estacionamento e permitir a circulação automóvel em faixa única em sentido ascendente</t>
  </si>
  <si>
    <t>ALG-04-2316-FEDER-000011</t>
  </si>
  <si>
    <t>ALG-04-2316-FEDER-000013</t>
  </si>
  <si>
    <t>ALG-04-2316-FEDER-000014</t>
  </si>
  <si>
    <t>Requalificação da Rua 9 de abril</t>
  </si>
  <si>
    <t>Reabilitação de edifício na Rua Teófilo de Braga para criação de Espaço Memória</t>
  </si>
  <si>
    <t>Requalificação do Jardim 1º de Dezembro</t>
  </si>
  <si>
    <t>Com a intervenção proposta pretende-se requalificar um espaço público, "Requalificação da Rua 9 de Abril"  dotando o espaço de melhores condições  de circulação e de estacionamento rodoviário, através da repavimentação e reorganização do seu traçado e perfis transversais e longitudinal.</t>
  </si>
  <si>
    <t>A intervenção inclui 2 componentes, construção e equipamento relativas ao espaço memória. O Centro Interpretativo da História de São Brás de Alportel englobará também a função de arquivo municipal. A intervenção está prevista no PARU, ponto base para a concretização da mesma.</t>
  </si>
  <si>
    <t>A presente ação prevê a requalificação do Jardim 1º de Dezembro. Em termos operacionais, visa-se a requalificação da iluminação pública, do quiosque e esplanada existente no Jardim, bem como o seu arranjo paisagístico. Prevê-se ainda a criação da Loja da Reabilitação Urbana (antigo posto de socorros). Área de intervenção: 1860 m2.</t>
  </si>
  <si>
    <t>Monitorização da qualidade do ar</t>
  </si>
  <si>
    <t>ALG-G2-2017-06</t>
  </si>
  <si>
    <t>Esta operação pretende dotar a região de sistemas de monitorização que deem cumprimento ao normativo legal definido pela comissão europeia, bem como melhorar os sistemas de informação e de divulgação ao público, permitindo aproximar a sociedade civil do trabalho realizado pela administração pública.</t>
  </si>
  <si>
    <t>Melhorar o ambiente, avaliar a qualidade do ar da região do Algarve</t>
  </si>
  <si>
    <t>Albufeira, Alcoutim, Faro e Portimão</t>
  </si>
  <si>
    <t>ALG-04-23G2-FEDER-000001</t>
  </si>
  <si>
    <t xml:space="preserve">O Projeto denomina-se Terra e Mar e tem por lema: Aprender, Progredir e Qualificar. Num período de 18 meses, serão desenvolvidas Unidades de Formação de Curta Duração, recorrendo a técnicas inovadoras, com a finalidade de dotar os/as ativos/as empregados/as em risco de desemprego, e/ou desempregados/as, de competências necessárias ao desenvolvimento de percursos profissionais específicos e adaptadas ao mercado de trabalho. </t>
  </si>
  <si>
    <t>Este projeto surge como um instrumento indispensável para os ativos empregados, procurando colmatar as suas lacunas técnicas e profissionais, permitindo-lhes a aquisição de conhecimentos e competências relevantes e necessárias para a sua permanência no mercado de trabalho. A ANEL, enquanto entidade beneficiária encontra-se numa posição privilegiada para o fazer, dado o perfil da entidade e atividade que desenvolve.</t>
  </si>
  <si>
    <t>O ISQ, entidade técnico-científica, alia-se à estratégia do Algarve e propõe um plano de formação direcionado às pequenas empresas. Apostamos na melhoria e otimização de processos na indústria/serviços.Suportamos a atividade formativa em 50 anos de experiência no terreno em áreas de inspeção e consultoria técnica que permite o desenvolvimento e atualização de competências no domínio da inovação e tecnologia como garantia de maior empregabilidade.</t>
  </si>
  <si>
    <t>A Associação dos Empresários de Quarteira e Vilamoura (AEQV) apresenta este projeto de qualificação dos seus associados assente em análises específicas realizadas com as empresas, contribuindo com respostas formativas adequadas à sua estrutura organizacional, com respostas às necessidades de qualificações dos ativos empregados e contribuindo para o desenvolvimento do tecido económico empresarial.</t>
  </si>
  <si>
    <t>Assente numa lógica de articulação efetiva, este projeto pretende potenciar a empregabilidade da população ativa, procurando responder a necessidades de qualificação existentes, contribuindo para o nível de emprego, através da participação em percursos formativos ajustados às necessidades diagnosticadas.</t>
  </si>
  <si>
    <t>O reforço de competências de ativos empregados (incluindo os em risco de perda de emprego) e desempregados com habilitações iguais ou superiores ao nível secundário, incluindo os DLD, proporcionando oportunidades de qualificação, habilita-os a acompanharem a evolução das exigências dos mercados e organizações de modo a potenciarem a empregabilidade. São desenvolvidas 2050 horas e 4 áreas de formação alinhadas estrategicamente com o RIS3 Algarve.</t>
  </si>
  <si>
    <t>ALG-05-3524-FSE-000097</t>
  </si>
  <si>
    <t>O projeto visa contribuir para capacitar as estruturas empresariais, nomeadamente micro e pequenas empresas, preparando-as para contextos de mudança organizacional e processos de restruturação, face às novas necessidades na área do Turismo de Natureza e Aventura, apostando no aumento dos níveis de qualificação dos ativos da região do Algarve, nomeadamente os técnicos na área da geologia.</t>
  </si>
  <si>
    <t>ALG-05-3524-FSE-000019</t>
  </si>
  <si>
    <t>ALG-05-3524-FSE-000042</t>
  </si>
  <si>
    <t>A CCILA é uma associação de empresas (1036 sócios), sem fins lucrativos e de utilidade pública. Tendo como fundamento os objetivos da sua atividade e um diagnóstico de necessidades propõe um plano de FM para empregados e desempregados com 116 ações de formação que se baseiam em 111 UFCDs de 14 perfis profissionais, num total de 3 625h de formação e que contarão com a participação de 2 668 formandos, com um custo financeiro total de 293 480,00€.</t>
  </si>
  <si>
    <t>ALG-05-3524-FSE-000118</t>
  </si>
  <si>
    <t>Embora numa evolução positiva,os níveis de qualificação em Portugal encontram-se ainda bastante atrasados,apesar dos esforços, face ao padrão europeu e às economias mais desenvolvidas.Para garantir uma base económica mais competitiva as qualificações dos RH são fundamentais.Este projeto operacionaliza esses esforços visando colmatar as necessidades de qualificação dos ativos em articulação com os setores de atividade estratégicos da região.</t>
  </si>
  <si>
    <t>ALG-05-3524-FSE-000022</t>
  </si>
  <si>
    <t>Este Projeto teve por base um diagnóstico de necessidades efetuado cujo objectivo principal foi o de permitir a adequação de respostas às necessidades sentidas na região do Algarve, quer pela população ativa (empregada e desempregada) quer pelas entidades empregadoras, permitindo o reforço das qualificações em áreas consideradas estratégicas para a região, tendo sempre em consideração a Estratégia Regional de Especialização Inteligente (RIS3).</t>
  </si>
  <si>
    <t>ALG-05-3524-FSE-000107</t>
  </si>
  <si>
    <t>Operação a desenvolver em 4 Concelhos do Algarve, com o apoio do CRESC Algarve 2020, permitirá aumentar a adaptabilidade à mudança dos adultos por via do desenvolvimento das suas competências, em 6 áreas prioritárias constantes da RIS3, abrangendo 1800 formandos/as.  A GTI garante metas realização e resultados- 90% certificação, considerando o seu histórico, recursos afetos, sist. informação e de gestão (certificado ISO 9001, NP4512 e ISO20121)</t>
  </si>
  <si>
    <t>ALG-05-3524-FSE-000021</t>
  </si>
  <si>
    <t>O presente projeto tem como objetivo contribuir para potenciar a empregabilidade da população ativa, designadamente dos/as desempregados/as, dos/as empregados/as em risco de desemprego, através do aumento da sua adaptabilidade por via do desenvolvimento das competências requeridas pelo mercado de trabalho na Região do Algarve, estando em perfeita sintonia com a RIS 3 do Algarve e com o Programa Nacional de Reformas.</t>
  </si>
  <si>
    <t>Instituto Lusíada de Cultura</t>
  </si>
  <si>
    <t>Município de Castro Marim</t>
  </si>
  <si>
    <t>Município de Alcoutim</t>
  </si>
  <si>
    <t>Rota Vicentina - Associação para a Promoção do Turismo de natureza na Costa Alentejana e Vicentina</t>
  </si>
  <si>
    <t>“ENTRE A SERRA E O MAR - A Rota Vicentina como Caminho para a Proteção, Visitação, Valorização e Promoção Natural da Costa Vicentina”</t>
  </si>
  <si>
    <t>Sociedade Polis Litoral Ria Formosa - Sociedade para a Requalificação e Valorização da Ria Formosa, SA.</t>
  </si>
  <si>
    <t>Polis Litoral Sudoeste - Sociedade para a Requalificação e Valorização do Sudoeste Alentejano e Costa Vicentina, S.A.</t>
  </si>
  <si>
    <t>Teatro Municipal de Faro - Serviços Municipalizados</t>
  </si>
  <si>
    <t>Academia de Música deLlagos</t>
  </si>
  <si>
    <t>Município de Vila do Bispo</t>
  </si>
  <si>
    <t>ODIANA - Associação para o Desenvolvimento do baixo Guadiana</t>
  </si>
  <si>
    <t>Tertúlia Algarvia Centro de Conhecimento em Cultura e Alimentação Tradicional do Algarve</t>
  </si>
  <si>
    <t>Cosa Nostra Cooperativa Cultural, CRL</t>
  </si>
  <si>
    <t>VICENTINA - Associação para o Desenvolvimento do Sudoeste</t>
  </si>
  <si>
    <t>Estrutura de Gestão do IFRRU 2020 Istrumento Financeiro para a Reabilitação e Revitalização Urbanas</t>
  </si>
  <si>
    <t>Terra da Perfeição, Lda</t>
  </si>
  <si>
    <t>NEOMARCA- Inovação e  Desenvolvimento, Lda</t>
  </si>
  <si>
    <t>AVALFORMA - Formação e Consultoria, Lda.</t>
  </si>
  <si>
    <t>Associação Nacional de Empresas Lutuosas (ANEL)</t>
  </si>
  <si>
    <t>Instituto de Soldadura e Qualidade</t>
  </si>
  <si>
    <t>Associação dos Empresários de Quarteira e Vilamoura - AEQV</t>
  </si>
  <si>
    <t>CEDA - Clube de Empresários do Algarve</t>
  </si>
  <si>
    <t>Associação Portuguesa de Geólogos</t>
  </si>
  <si>
    <t>CEAL - Confederação dos Empresários do Algarve</t>
  </si>
  <si>
    <t>Câmara de Comércio e Indústria Luso Alemã</t>
  </si>
  <si>
    <t>Konkrets, Lda.</t>
  </si>
  <si>
    <t>TURISFORMA-Formação Consultadoria, Lda.</t>
  </si>
  <si>
    <t>NERA - Associação Empresarial da Região do Algarve</t>
  </si>
  <si>
    <t>GTI - Gestão Tecnologia e Inovação, S.A.</t>
  </si>
  <si>
    <t>MUTAÇÃO - Consultoria, Estudos e Serviços de Formação, Lda.</t>
  </si>
  <si>
    <t>Sociedade da Água de Monchique, S.A.</t>
  </si>
  <si>
    <t>Apolónia Supermercados, S.A.</t>
  </si>
  <si>
    <t>Gravidade International, Lda.</t>
  </si>
  <si>
    <t>Recentes e Autênticos - Hotelaria, Lda.</t>
  </si>
  <si>
    <t>NAVOTEL - Empreendimentos Imobiliários e Turísticos, SA.</t>
  </si>
  <si>
    <t>ABSOLUTE BLISS - Health, Neuropsychology &amp; Psychology, Lda.</t>
  </si>
  <si>
    <t>ROCHALGARVE - Planeamento de Férias para o Turismo, S.A.</t>
  </si>
  <si>
    <t>ACM, I.P. - Gestor do Programa Escolhas</t>
  </si>
  <si>
    <t>Agrupamento Vertical de Escolas Engº Nuno Mergulhão</t>
  </si>
  <si>
    <t>Agrupamento de Escolas de Almancil</t>
  </si>
  <si>
    <t>Agrupamento de Escolas Professor Paula Nogueira, Olhão</t>
  </si>
  <si>
    <t>Agrupamento de Escolas Júlio Dantas, Lagos</t>
  </si>
  <si>
    <t>Agrupamento de Escolas Dr. Alberto Iría, Olhão</t>
  </si>
  <si>
    <t>Agrupamento Vertical da EB2,3 João da Rosa</t>
  </si>
  <si>
    <t>Agrupamento de Escolas Dr. Francisco Fernandes Lopes, Olhão</t>
  </si>
  <si>
    <t>Agrupamento de Escolas D.José I</t>
  </si>
  <si>
    <t>Agrupamento de Escolas Padre João Coelho Cabanita</t>
  </si>
  <si>
    <t>Agrupamento de Escolas Rio Arade, Lagoa</t>
  </si>
  <si>
    <t>Instituto do Emprego e Formação Profissional, I.P.</t>
  </si>
  <si>
    <t>Turismo de Portugal, I.P.</t>
  </si>
  <si>
    <t>AMBIOLHÃO - Empresa Municipal de Ambiente de Olhão, EM</t>
  </si>
  <si>
    <t>Freguesia de Vila do Bispo e Raposeira</t>
  </si>
  <si>
    <t>Freguesia de Querença, Tôr e Benafim</t>
  </si>
  <si>
    <t>CI - AMAL - Comunidade Intermunicipal do Algarve</t>
  </si>
  <si>
    <t>Fundação para a Ciência e Tecnologia</t>
  </si>
  <si>
    <t>PROFIFORMA - Gabinete de Consultadoria e Formação Profissional, Lda.</t>
  </si>
  <si>
    <t>Instituto de Telecomunicações</t>
  </si>
  <si>
    <t>Centro de Estudos Sociais</t>
  </si>
  <si>
    <t>Centro de Ciências do Mar do Algarve</t>
  </si>
  <si>
    <t>Instituto de Biologia Molecular e Celular - IBMC</t>
  </si>
  <si>
    <t>Instituto Português do Mar e da Atmosfera, I.P.</t>
  </si>
  <si>
    <t>Universidade de Aveiro</t>
  </si>
  <si>
    <t>Fundação Calouste Gulbenkian</t>
  </si>
  <si>
    <t>Sonha Pensa Imagina Comunica, Lda</t>
  </si>
  <si>
    <t>Sparos, Lda.</t>
  </si>
  <si>
    <t>Voltarion Unipessoal, Lda.</t>
  </si>
  <si>
    <t>REGIONALARTE - Produção de Artesanato, Lda.</t>
  </si>
  <si>
    <t>CACIAL - Cooperativa Agrícola de Citricultores do Algarve, CRL</t>
  </si>
  <si>
    <t>Key Zen Arquitectura, Lda.</t>
  </si>
  <si>
    <t>NOVACORTIÇA - Indústria Corticeira, S.A.</t>
  </si>
  <si>
    <t>Certiterm, Lda.</t>
  </si>
  <si>
    <t>Dreamcape, Lda.</t>
  </si>
  <si>
    <t>VISUALFORMA - Tecnologias de Informação, SA.</t>
  </si>
  <si>
    <t>SEA4US - Biotecnologia e Recursos Marinhos, Lda.</t>
  </si>
  <si>
    <t>ROLEAR - Automatizações, Estudos e Representações, S.A.</t>
  </si>
  <si>
    <t>ALGAROSA - Sociedade Gestora de Hoteis, Lda.</t>
  </si>
  <si>
    <t>Insonso, Sal Marim, Lda.</t>
  </si>
  <si>
    <t>FRUTAS TERESO - Comércio de Frutos e Hortícolas, Lda.</t>
  </si>
  <si>
    <t>FRUSOAL - Frutas Sotavento Algarve, Lda.</t>
  </si>
  <si>
    <t>Sociedade Agroindustrial Medronhito do Caldeirão, Lda.</t>
  </si>
  <si>
    <t>Filipe Martins, Pastelaria e Panificação, Unipessoal, Lda.</t>
  </si>
  <si>
    <t>Vila Adentro, Unipessoal, Lda.</t>
  </si>
  <si>
    <t>Q. B. Concept, Lda.</t>
  </si>
  <si>
    <t>MATDIVER - Comércio, Importação e Exportação, S.A.</t>
  </si>
  <si>
    <t>AMÂGO - Energia Inteligente, Unipessoal, Lda.</t>
  </si>
  <si>
    <t>Smartfreez, Lda.</t>
  </si>
  <si>
    <t>Agro-On, Unipessoal, Lda.</t>
  </si>
  <si>
    <t>Depsiextracta - Tecnologias Biológicas, Lda.</t>
  </si>
  <si>
    <t>SAINT - Goban Weber Portugal, S.A.</t>
  </si>
  <si>
    <t>Herdade da Malhadinha Nova - Sociedade Agrícola e Turística, S.A.</t>
  </si>
  <si>
    <t>Aqualgar, Lda.</t>
  </si>
  <si>
    <t>FRUTALGOZ - Sociedade Agrícola do Algoz Limitada</t>
  </si>
  <si>
    <t>CONCEPTX - Construções, Unipessoal, Lda.</t>
  </si>
  <si>
    <t>Inoformat, Soluções para a Gestão, Lda.</t>
  </si>
  <si>
    <t>Parafrutas  Produção e Comércio de Frutas, Lda.</t>
  </si>
  <si>
    <t>TAVIFRUTA - Sociedade de Citricultores de Tavira, Lda.</t>
  </si>
  <si>
    <t>Alexandre Duro Lopes Gomes Madeira</t>
  </si>
  <si>
    <t>Ana Brito Sousa - Actividades de Praia, Unipessoal, Lda.</t>
  </si>
  <si>
    <t>Ana Silva &amp; Alexandra Correia, Lda.</t>
  </si>
  <si>
    <t>Agro FF, Unipessoal, Lda.</t>
  </si>
  <si>
    <t>Danini Alimentação, Lda.</t>
  </si>
  <si>
    <t>Summer Frendly  - Atividades Marítimo - Turísticas, Lda.</t>
  </si>
  <si>
    <t>Susana Guerreiro Bota, Unipessoal, Lda.</t>
  </si>
  <si>
    <t>J Rodeia Consulting, Unipessoal, Lda.</t>
  </si>
  <si>
    <t>Vida na Quinta, Unipessoal, Lda.</t>
  </si>
  <si>
    <t>Feel Food Chefs, Lda.</t>
  </si>
  <si>
    <t>Digital Dreams, Lda.</t>
  </si>
  <si>
    <t>Serenatóplaneta - Actividades Hoteleiras, Lda.</t>
  </si>
  <si>
    <t>Angela Cristina Moreira Martins, Consultoria e Gestão de Negócios, Unipessoal, Lda.</t>
  </si>
  <si>
    <t>Ana Catarina de Campos Caldeirinha</t>
  </si>
  <si>
    <t>Roaz de Bandeira, Lda.</t>
  </si>
  <si>
    <t>SK8 - Extreme Sports Equipment, Lda.</t>
  </si>
  <si>
    <t>Deusesrebeldes - Unipessoal, Lda.</t>
  </si>
  <si>
    <t>Beautiful Mubble, Lda.</t>
  </si>
  <si>
    <t>Xpto Xpert Energy, Lda.</t>
  </si>
  <si>
    <t>11 Tapas, Lda.</t>
  </si>
  <si>
    <t>Taviracitros, Unipessoal, Lda.</t>
  </si>
  <si>
    <t>Nascimento &amp; Saleiro, Lda.</t>
  </si>
  <si>
    <t>Controlcopy, Lda.</t>
  </si>
  <si>
    <t>Nf Cork, Lda.</t>
  </si>
  <si>
    <t>Incredible Miracle, Lda.</t>
  </si>
  <si>
    <t>Rebelambition, Lda.</t>
  </si>
  <si>
    <t>ASIM TARIQ - Consultoria Informática, Unipessoal, Lda.</t>
  </si>
  <si>
    <t>Letras Generosas, Lda.</t>
  </si>
  <si>
    <t>Agrosimbiose, Unipessoal, Lda.</t>
  </si>
  <si>
    <t>Pentágono Talentoso - Unipessoal, Lda.</t>
  </si>
  <si>
    <t>Chill Me, Unipessoal, Lda.</t>
  </si>
  <si>
    <t>GT - Golden Team - Saúde e Estética, Lda.</t>
  </si>
  <si>
    <t>IFD - Instituição Financeira de Desenvolvimento, S.A.</t>
  </si>
  <si>
    <t>Rp Paradise, Lda.</t>
  </si>
  <si>
    <t>Associação do Comércio e Serviços da Região do Algarve - ACRAL</t>
  </si>
  <si>
    <t>Lufinha, Unipessoal, Lda.</t>
  </si>
  <si>
    <t>Brião Actividades Turísticas, Lda.</t>
  </si>
  <si>
    <t>Lab Dpd, Lda.</t>
  </si>
  <si>
    <t>Nomadglamour, Lda.</t>
  </si>
  <si>
    <t>Smonitor Technologies, Lda.</t>
  </si>
  <si>
    <t>ITBASE - Soluções Informáticas, S.A.</t>
  </si>
  <si>
    <t>BRITEFIL - Fábrica Nacional de Bombas, S.A.</t>
  </si>
  <si>
    <t>TRANSCAMPO II - Sociedade Imobiliária, Lda.</t>
  </si>
  <si>
    <t>MARLAGOS - Iniciativas Turísticas, S.A.</t>
  </si>
  <si>
    <t>Livtc Portugal, Lda.</t>
  </si>
  <si>
    <t>J. VELOSA - Instalações Eléctricas, Lda.</t>
  </si>
  <si>
    <t>ADJ 3 SISTEMAS - Projecto e Gestão de Sistemas Informáticos, Lda.</t>
  </si>
  <si>
    <t>O Grelha Peixe - Restaurante, Lda.</t>
  </si>
  <si>
    <t>WIFI4MEDIA, Lda.</t>
  </si>
  <si>
    <t>Dfexclusive Consultoria, Lda.</t>
  </si>
  <si>
    <t>Colégio Luz São Gonçalo, Lda.</t>
  </si>
  <si>
    <t>GIZ - We Can Train You, Lda.</t>
  </si>
  <si>
    <t>LUMARCONT - Luísa Martins Contabilidade, Unipessoal, Lda.</t>
  </si>
  <si>
    <t>Rocha da Gralheira - Exploração de Restaurantes, Unipessoal, Lda.</t>
  </si>
  <si>
    <t>LOULEDOCE - Fábrica de Pastelaria, Lda.</t>
  </si>
  <si>
    <t>Golf Checkin, Lda.</t>
  </si>
  <si>
    <t>SACLA - Sociedade Agrícola e Comercial Lameira, Lda.</t>
  </si>
  <si>
    <t>Atlantikapoteose, Unipessoal, Lda.</t>
  </si>
  <si>
    <t>Valdemar Marçalo Santos - Mediação Imobiliária, Unipessoal, Lda.</t>
  </si>
  <si>
    <t>AGNUS DEI - Centro Dentário do Algarve, Lda.</t>
  </si>
  <si>
    <t>Crus dos Caliços - Alimentação e Bebidas, Lda.</t>
  </si>
  <si>
    <t>Casa M. Lagos, Unipessoal, Lda.</t>
  </si>
  <si>
    <t>A Taste Of It, Lda.</t>
  </si>
  <si>
    <t>Luxury On Two Wheels, Unipessoal, Lda.</t>
  </si>
  <si>
    <t>Four Gold Winds Resorts - Empreendimentos Turísticos, S.A.</t>
  </si>
  <si>
    <t>VIPLANT - Viveiros do Algarve, Lda.</t>
  </si>
  <si>
    <t>Vila Joya II Investments, S.A.</t>
  </si>
  <si>
    <t xml:space="preserve">ODIANA - Associação para o Desenvolvimento do Baixo Guadiana  </t>
  </si>
  <si>
    <t>Peça21, Lda.</t>
  </si>
  <si>
    <t>Lord Berry, Unipessoal, Lda.</t>
  </si>
  <si>
    <t>IMPACTOFÓLIO - Construção Civil, Unipessoal, Lda.</t>
  </si>
  <si>
    <t>Pricial e Predileto Restauração, Lda.</t>
  </si>
  <si>
    <t>Quinta dos Tios, Unipessoal, Lda.</t>
  </si>
  <si>
    <t>JPW, Engenharia, Lda.</t>
  </si>
  <si>
    <t>Janela Algarvia - Mediação Imobiliária, Unipessoal, Lda.</t>
  </si>
  <si>
    <t>António J. M. Marcela - Sociedade de Mediação Imobiliária, Lda.</t>
  </si>
  <si>
    <t>Bikesul, Unipessoal, Lda.</t>
  </si>
  <si>
    <t>Solutions 4 You, Lda.</t>
  </si>
  <si>
    <t>Joaquim &amp; Fernandes - Electricidade e Telecomunicações, Lda.</t>
  </si>
  <si>
    <t>LXMAX - Tratamento de Imagem Comercial, Unipessoal, Lda.</t>
  </si>
  <si>
    <t>Pereira &amp; Filhas, Lda.</t>
  </si>
  <si>
    <t>João Carlos Antunes, Unipessoal, Lda.</t>
  </si>
  <si>
    <t>Mário Rui da Encarnação Lamy</t>
  </si>
  <si>
    <t>DECORVIDRO  -Indústria e Transformação de Vidro, Lda.</t>
  </si>
  <si>
    <t>GYRAD - Controlo de Qualidade e Protecção Radiológica, Lda.</t>
  </si>
  <si>
    <t>FINANQUEST - Contabilidade e Fiscalidade, Lda.</t>
  </si>
  <si>
    <t>Yuccie, Lda.</t>
  </si>
  <si>
    <t>Luís Filipe Neves, Unipessoal, Lda.</t>
  </si>
  <si>
    <t>Varandas Mouras - Mediação Imobiliária, Lda.</t>
  </si>
  <si>
    <t>Martins &amp; Muge - Arquitectura e Engenharia Civil, Lda.</t>
  </si>
  <si>
    <t>Vanguard Bubble Impressão, Marketing e Publicidade, Lda.</t>
  </si>
  <si>
    <t>Teknalize, Lda.</t>
  </si>
  <si>
    <t>3º Quadrante, Lda.</t>
  </si>
  <si>
    <t>Adepto das Letras - Contabilidade e Gestão de Empresas, Lda.</t>
  </si>
  <si>
    <t>Duas Siglas - Formação e Investigação, Lda.</t>
  </si>
  <si>
    <t>Tavares &amp; Guerreiro, Lda.</t>
  </si>
  <si>
    <t>Napierre &amp; Bandarra, Lda.</t>
  </si>
  <si>
    <t>Associação de Produtores Florestais da Serra do Caldeirão</t>
  </si>
  <si>
    <t>Domitur - Viagens e Turismo, Lda.</t>
  </si>
  <si>
    <t>Parkalgar, Parques Tecnológicos e Desportivos, S.A.</t>
  </si>
  <si>
    <t>Animaris - Animação turística, Lda.</t>
  </si>
  <si>
    <t>Conceptek  - Sistemas de Informação, S.A.</t>
  </si>
  <si>
    <t>Portiate Charter - Actividades Náuticas, Lda.</t>
  </si>
  <si>
    <t>Food Go - Import Export, Lda.</t>
  </si>
  <si>
    <t>Sun Concept, Lda.</t>
  </si>
  <si>
    <t>Citrusplants, Lda.</t>
  </si>
  <si>
    <t>Frutas Tereso - Comércio de Frutos e Hortícolas, Lda.</t>
  </si>
  <si>
    <t>Details - Hotels &amp; Resorts, S.A.</t>
  </si>
  <si>
    <t>Sun House Management, S.A.</t>
  </si>
  <si>
    <t>Navotel - Empreendimentos Imobiliários e Turísticos, S.A.</t>
  </si>
  <si>
    <t>Incoming Emotions, Lda.</t>
  </si>
  <si>
    <t>Sonel Algarve - Actividades Turísticas, S.A.</t>
  </si>
  <si>
    <t>ALG-05-3524-FSE-000008</t>
  </si>
  <si>
    <t>ALG-05-3524-FSE-000067</t>
  </si>
  <si>
    <t>ALG-05-3524-FSE-000071</t>
  </si>
  <si>
    <t>ALG-05-3524-FSE-000075</t>
  </si>
  <si>
    <t>ALG-04-2114-FEDER-000043</t>
  </si>
  <si>
    <t>Município Castro Marim</t>
  </si>
  <si>
    <t>Valorização do Castelo de Castro Marim - Abertura da Porta Este</t>
  </si>
  <si>
    <t>Antiga Lota de Portimão -  Espaço Polivalente</t>
  </si>
  <si>
    <t>ALG-04-2114-FEDER-000057</t>
  </si>
  <si>
    <t>ALG-04-2114-FEDER-000058</t>
  </si>
  <si>
    <t>ALG-04-2114-FEDER-000060</t>
  </si>
  <si>
    <t>Valorização do Castelo Velho de Alcoutim</t>
  </si>
  <si>
    <t>Recuperação do Palácio Abreu (antigo edifício da Junta de Freguesia de Alvor)</t>
  </si>
  <si>
    <t>PI 9.10</t>
  </si>
  <si>
    <t>Desenvolvimento socioeconómico de base local</t>
  </si>
  <si>
    <t>ALG-41-2017-04</t>
  </si>
  <si>
    <t>ALG-06-5141-FEDER-000016</t>
  </si>
  <si>
    <t>ALG-06-5141-FEDER-000017</t>
  </si>
  <si>
    <t>ALG-06-5141-FEDER-000018</t>
  </si>
  <si>
    <t>ALG-06-5141-FEDER-000019</t>
  </si>
  <si>
    <t>Fundação Irene Rolo</t>
  </si>
  <si>
    <t>Fundação António Silva Leal</t>
  </si>
  <si>
    <t>Dinamização da EDL do DLBC Urbano Tavira 2020</t>
  </si>
  <si>
    <t>Assistência Técnica DLBC Urbana - Faro 2020 Dinâmico e Social</t>
  </si>
  <si>
    <t>Lagos Cidade 2020 - Funcionamento e Animação</t>
  </si>
  <si>
    <t>Silves Cidade 2020 - Funcionamento e Animação</t>
  </si>
  <si>
    <t>A proposta de intervenção e valorização do Castelo engloba em conjugação com a reabertura da Porta Este da cerca da vila e a recuperação do Baluarte Este que lhe foi sobreposto, o aterramento das áreas intervencionadas durante as campanhas arqueológicas realizadas no interior do Castelo nas últimas décadas, a reposição do percurso da cerca medieval e a criação de um novo acesso exterior pela encosta entre a Porta Este e a circular exterior.</t>
  </si>
  <si>
    <t>A proposta visa a reabilitação faseada do edifício e a sua adaptação e reconversão num espaço multiusos direcionado para a realização de eventos multiculturais, contribuindo para a animação e dinamismo da economia local.</t>
  </si>
  <si>
    <t>Com a Valorização do Castelo Velho de Alcoutim o Município de Alcoutim pretende-se valorizar um sítio arqueológico da época islâmica, criar um produto turístico e cultural inovador com o desenvolvimento de uma Aplicação informática e criar um produto promocional único e distinto com uma forte componente lúdica e didática, onde se incluem a criação e produção dos jogos de tabuleiro, a renovação e produção de uma Exposição e a edição de um guia.</t>
  </si>
  <si>
    <t>Com a requalificação do antigo edifício da Junta de Freguesia de Alvor, o Município de Portimão pretende valorizar, divulgar e promover, com recurso a eventos em colaboração e parceria com a comunidade local e escolar, o seu património único sedimentando uma nova oferta cultural alternativa e diferenciadora na região para público externo.</t>
  </si>
  <si>
    <t>Criar as condições para o exercício das funções e cumprimento das obrigações que decorrem do protocolo de articulação funcional celebrado entre o GAL Urbano Tavira 2020 e a Autoridade de Gestão, no que se refere aos custos operacionais e de animação necessários à implementação da EDL no território de intervenção.</t>
  </si>
  <si>
    <t>A presente candidatura visa garantir a execução dos objetivos assumidos na DLBC Faro 2020, pela promoção de iniciativas de inclusão social, combate à pobreza, à exclusão social e ao abandono escolar por via da promoção do emprego sustentável e de qualidade na cidade de Faro.</t>
  </si>
  <si>
    <t>A operação cria condições para a implementação da EDL urbana Lagos Cidade 2020. Vai permitir à entidade gestora a sustentabilidade da actividade da equipa técnica local, assim como a operacionalização da gestão da execução da EDL e o desenvolvimento de actividades de animação territorial, informação, divulgação e avaliação conducentes à execução da estratégia e assim, ao apoio aos beneficiários finais do mesmo.</t>
  </si>
  <si>
    <t>A operação cria condições para a implementação da EDL urbana Silves Cidade 2020. Vai permitir à entidade gestora a sustentabilidade da actividade da equipa técnica local, assim como a operacionalização da gestão da execução da EDL e o desenvolvimento de actividades de animação territorial, informação, divulgação e avaliação conducentes à execução da estratégia e assim, ao apoio aos beneficiários finais do mesmo.</t>
  </si>
  <si>
    <t>A.N.J.E.-ASSOCIAÇÃO NACIONAL DE JOVENS EMPRESARIOS</t>
  </si>
  <si>
    <t>Projeto de formação modular certificada em áreas estratégicas do tecido socioeconómico da região Algarve, dirigida a ativos empregados. Um projeto focado na qualificação profissional dos ativos empregados, na potenciação da sua empregabilidade, na manutenção do seu nível de emprego, através do aumento da sua adaptabilidade, via desenvolvimento e reforço das competências técnicas, relacionais e sociais requeridas pelo mercado de trabalho.</t>
  </si>
  <si>
    <t>A operação envolve 8 áreas de formação, um volume de formação de 32.212 horas e 960 formandos.As áreas de formação são as seguintes:481 - Ciências informáticas;213 - Audio-visuais e produção dos media;341 – Comércio;541 - Indústrias alimentares;811 - Hotelaria e restauração;346 - Secretariado e trabalho administrativo;522 - Electricidade e energia;761 - Serviços de apoio a crianças e jovens.</t>
  </si>
  <si>
    <t>AHETA - ASSOCIAÇÃO DOS HOTEIS E EMPREENDIMENTOS TURISTICOS DO ALGARVE</t>
  </si>
  <si>
    <t>INETESE - ASSOCIAÇÃO PARA O ENSINO E FORMAÇÃO</t>
  </si>
  <si>
    <t>AHETA foi criada 27 de Junho de 1995 por escritura pública registada no 1º Cartório Notarial de Faro com o nº. 4965, podendo dela fazer parte, como sócios, empresas que exerçam atividade no Algarve - sector do turismo (Hotéis, Hotéis Apartamentos, Aldeamentos/Apartamentos Turísticos, Alojamento Turístico Reg., Estalagens, Pousadas, Promotores de Urb. p/ Fins Turísticos e Emp. Proprietárias e/ou Exploradoras Empreendimentos de Anim. Turística).</t>
  </si>
  <si>
    <t>A Operação potencia a empregabilidade da população ativa e desempregada realizando um conjunto focalizado de ações formativas certificadas em áreas prioritárias. É uma oportunidade de educação e qualificação de adultos concebida em torno de ideais de empregabilidade, adaptabilidade, inovação e progressão profissional/salarial, com vista ao incremento de competências e qualificações de 1 980 adultos, potenciando o nível de emprego na Região.</t>
  </si>
  <si>
    <t>No âmbito da presente operação, o projeto formativo apresentado pela INETESE encontra-se organizado em 31 percursos formativos, compostos cada um deles por quatro UFCD´S, de nível 2 ou 4 do QNQ, com a duração de 25 horas, realizadas de acordo com os referenciais previstos no CNQ. Com este projeto, a INETESE propõe-se a desenvolver 124 Ações de FMC’s, para um total de 2.232 formandos/as, realizando um volume de formação de 55.800 horas.</t>
  </si>
  <si>
    <t>ALG-67-2017-03</t>
  </si>
  <si>
    <t>Direção-Geral da Educação</t>
  </si>
  <si>
    <t>Intervenções específicas e inovadoras dirigidas à melhoria da qualidade e eficiência do sistema de educação/formação de âmbito regional</t>
  </si>
  <si>
    <t>ALG-07-5267-FSE-000001</t>
  </si>
  <si>
    <t>OT 10</t>
  </si>
  <si>
    <t>O Programa Nacional de Promoção do Sucesso Escolar tem por objetivo promover um ensino de qualidade num quadro de valorização da igualdade de oportunidades e aumento da eficiência e qualidade das UO, assentando em 3 princípios: Territorialização de políticas educativas e multirregulação escolar; Promoção do sucesso escolar de todos como condição natural da escola; Parcerias de convergência escolar com um compromisso social e educacional alargado.</t>
  </si>
  <si>
    <t>INESC TEC - INSTITUTO DE ENGENHARIA DE SISTEMAS E COMPUTADORES, TECNOLOGIA E CIÊNCIA</t>
  </si>
  <si>
    <t>TEC4SEA .: Plataforma Modular para Investigação, Teste e Validação de Tecnologias de suporte à Economia do Mar Sustentável Modular Platform for Research, Test and Validation of Technologies supporting a Sustainable Blue Economy</t>
  </si>
  <si>
    <t>ALG-01-0145-FEDER-022097</t>
  </si>
  <si>
    <t>ACCES4ALL .: Acessibilidade para Todos no Turismo</t>
  </si>
  <si>
    <t>ALG-01-0145-FEDER-023700</t>
  </si>
  <si>
    <t>Univesidade do Algarve</t>
  </si>
  <si>
    <t>Observatório da Sustentabilidade da Região do Algarve para o Turismo</t>
  </si>
  <si>
    <t>ALG-01-0246-FEDER-027503</t>
  </si>
  <si>
    <t>EETur - Eficiência Energética em empreendimentos turísticos da região do Algarve para uma maior competitividade e sustentabilidade do setor</t>
  </si>
  <si>
    <t>AQUATRANSFER</t>
  </si>
  <si>
    <t>ALG-01-0246-FEDER-027504</t>
  </si>
  <si>
    <t>ALG-01-0246-FEDER-027506</t>
  </si>
  <si>
    <t>SONAE CENTER SERVIÇOS II, S.A.</t>
  </si>
  <si>
    <t>VALORMAR .: VALORIZAÇÃO INTEGRAL DOS RECURSOS MARINHOS: POTENCIAL, INOVAÇÃO TECNOLÓGICA E NOVAS APLICAÇÕES</t>
  </si>
  <si>
    <t>ALG-01-0247-FEDER-024517</t>
  </si>
  <si>
    <t>ASSOCIAÇÃO DAS INDUSTRIAS DE MADEIRA E MOBILIÁRIO DE PORTUGAL</t>
  </si>
  <si>
    <t>INTER WOOD&amp;FURNITURE 2016-2018 - INTERNACIONALIZAÇÃO SUSTENTADA DAS EMPRESAS DA FILEIRA DA MADEIRA E MOBILIÁRIO</t>
  </si>
  <si>
    <t>ALG-02-0752-FEDER-024686</t>
  </si>
  <si>
    <t>ALG-02-0752-FEDER-025743</t>
  </si>
  <si>
    <t>WHITE IMPACT LDA</t>
  </si>
  <si>
    <t>Algarve Wedding Planners - Internacionalização</t>
  </si>
  <si>
    <t>Algarve is Our Campus - Study and Research in Algarve</t>
  </si>
  <si>
    <t>ALG-02-0752-FEDER-026206</t>
  </si>
  <si>
    <t>PORTUGAL FRESH - ASSOCIAÇÃO PARA A PROMOÇÃO DAS FRUTAS, LEGUMES E FLORES DE PORTUGAL</t>
  </si>
  <si>
    <t>Portugal Fresh 2017-2018</t>
  </si>
  <si>
    <t>ALG-02-0752-FEDER-026392</t>
  </si>
  <si>
    <t>ALG-02-0752-FEDER-026531</t>
  </si>
  <si>
    <t>ALG-02-0752-FEDER-026537</t>
  </si>
  <si>
    <t>AJEPC - ASSOCIAÇÃO DE JOVENS EMPRESÁRIOS PORTUGAL-CHINA</t>
  </si>
  <si>
    <t>Projecto Conjunto de Internacionalização das PME 17/18</t>
  </si>
  <si>
    <t>LISBOA FEIRAS CONGRESSOS E EVENTOS - FCE/ASSOCIAÇÃO EMPRE</t>
  </si>
  <si>
    <t>Clube Portugal Exportador</t>
  </si>
  <si>
    <t>Requalificação global do hotel Carvoeiro Sol para reposicionamento no mercado internacional</t>
  </si>
  <si>
    <t>ALG-02-0853-FEDER-022697</t>
  </si>
  <si>
    <t>MUNDO AQUÁTICO - PARQUES OCEANOGRÁFICOS DE ENTRETENIMENTO EDUCATIVO S.A.</t>
  </si>
  <si>
    <t>Novas diversões para as crianças</t>
  </si>
  <si>
    <t>ALG-02-0853-FEDER-024014</t>
  </si>
  <si>
    <t>W4M Qualify</t>
  </si>
  <si>
    <t>ALG-02-0853-FEDER-024642</t>
  </si>
  <si>
    <t>ROLEAR-AUTOMATIZAÇÕES, ESTUDOS E REPRESENTAÇÕES S.A.</t>
  </si>
  <si>
    <t>A Internacionalização da Rolear</t>
  </si>
  <si>
    <t>ALG-02-0853-FEDER-024764</t>
  </si>
  <si>
    <t>ALG-02-0853-FEDER-026971</t>
  </si>
  <si>
    <t>algarve REVIT+  - Revitalização das Áreas Empresariais do Algarve</t>
  </si>
  <si>
    <t>ALG-05-3560-FSE-024764</t>
  </si>
  <si>
    <t>ALG-05-3560-FSE-025743</t>
  </si>
  <si>
    <t>ALG-05-3524-FSE-000050</t>
  </si>
  <si>
    <t>G.A.T.O. - GRUPO DE AJUDA A TOXICODEPENDENTES</t>
  </si>
  <si>
    <t>ALG-05-3524-FSE-000081</t>
  </si>
  <si>
    <t>MEDIÁTICA, TECNOLOGIAS PARA A EDUCAÇÃO, LDA</t>
  </si>
  <si>
    <t>A G.A.TO pretende promover ações de formação modular para os ativos empregados/as e desempregados/as dos concelhos de FARO, LOULÉ E OLHÃO, estando em sintonia com as linhas de orientação da RIS 3 da Região do Algarve, bem como as linhas de orientação estratégica do Programa Nacional de Reformas e das Grandes Opções do Plano 2016-2019.</t>
  </si>
  <si>
    <t>Faro (Porto)</t>
  </si>
  <si>
    <t>Faro (Porto e Coimbra)</t>
  </si>
  <si>
    <t>Faro (Matosinhos e Viana do Castelo)</t>
  </si>
  <si>
    <t>Faro (Porto, Lisboa, Oeiras, Coimbra, Braga, Aveiro, Covilhã e Loures)</t>
  </si>
  <si>
    <t>Tavira e Faro (Oeiras, Porto, Lisboa, Évora, Aveiro e Covilhã)</t>
  </si>
  <si>
    <t>Faro (Porto, Aveiro, Lisboa, Coimbra, Cantanhede, Braga e Oeiras) Faro</t>
  </si>
  <si>
    <t xml:space="preserve"> Faro (Lisboa, Oeiras, Braga, Porto, Cantanhede e Beja)</t>
  </si>
  <si>
    <t>Faro e Olhão</t>
  </si>
  <si>
    <t>Faro e Portimão</t>
  </si>
  <si>
    <t>Loulé e Faro</t>
  </si>
  <si>
    <t>Olhão e Faro</t>
  </si>
  <si>
    <r>
      <rPr>
        <b/>
        <sz val="10"/>
        <rFont val="Arial"/>
        <family val="2"/>
      </rPr>
      <t>Faro, Lagos e Olhão (</t>
    </r>
    <r>
      <rPr>
        <sz val="10"/>
        <rFont val="Arial"/>
        <family val="2"/>
      </rPr>
      <t>Alcobaça, Braga, Viana do Castelo, Oeiras, Ílhavo, Lisboa, Guimarães, Murtosa, Loures, Peniche, Póvoa de Varzim, Maia, Ovar, Leiria, Matosinhos, Porto e Aveiro)</t>
    </r>
  </si>
  <si>
    <t>Ocean Quest, Lda.</t>
  </si>
  <si>
    <t>O Projeto CRIA START+ promovido pela UAlg e NERA, tem o objetivo estratégico de apoiar o desenvolvimento de ideias de negócio inovadoras, iniciativas empresariais e a criação de novas empresas no âmbito dos Domínios de Especialização da RIS3 Algarve.</t>
  </si>
  <si>
    <t>O projeto ALGARVE + EMPREENDEDOR visa incrementar/fomentar o empreendedorismo qualificado de maneira a promover a inovação/diversificação da base produtiva da Região, através duma estratégia de capacitação, cooperação, inovação, e de empreendedorismo</t>
  </si>
  <si>
    <t>O Projeto ALGARVE CRIATECH 2017 tem como objetivo central 'apoiar a criação de novas empresas inovadoras baseadas em resultados de Investigação e Desenvolvimento'.</t>
  </si>
  <si>
    <t>O objetivo central do Projeto TT 2.0. é 'dinamizar o ecossistema regional de inovação e estimular a transferência de tecnologia e de conhecimento com origem na Universidade do Algarve para o setor empresarial regional, nacional e internacional'.</t>
  </si>
  <si>
    <t>O OBSERVE é um instrumento de monitorização e avaliação da sustentabilidade. O principal objetivo é fornecer indicadores de desempenho ambiental, económico, social e institucional que suportem a tomada de decisão para um crescimento sustentável do Algarve enquanto região turística.</t>
  </si>
  <si>
    <t>O projeto EETur - Eficiência Energética em Empreendimentos Turísticos do Algarve para a Competitividade e Sustentabilidade, visa promover a transferência de conhecimento na área da Eficiência Energética e Energias Renováveis, quanto às melhores metodologias, tecnologias e modelos de negócio.</t>
  </si>
  <si>
    <t>Pretende-se dotar as empresas do setor da aquacultura de maior capacidade tecnológica, inovação e diversificação dos seus produtos e serviços, tornando-as mais competitivas. Paralelamente, pretendemos divulgar o processo produtivo e a qualidade dos produtos de aquacultura, para o público em geral.</t>
  </si>
  <si>
    <t>Laboratório inovador no produto, processo, marketing e organização, assente numa oferta completa e num serviço complementar integrado, alavancado pela média-alta tecnologia de saúde e TIC, competitivo internacionalmente, fazendo uso da grande transacionabilidade dos seus produtos para a exportação.</t>
  </si>
  <si>
    <t>Instalação de Área de Serviço de Autocaravanas em Silves com vista a constituir-se como a melhor oferta da região algarvia. Insere-se em setor com cresimento constante de 15%, onde 90% das dormidas são ilegais, situação sem paralelo na realidade económica nacional.</t>
  </si>
  <si>
    <t>Projeto de desenvolvimento de imagem corporativa, ferramentas de marketing e assessoria juridica, nomeadamente ao nível da Propriedade Industrial no âmbito do licenciamento nacional e internacional, do software SCADA S-Monitor</t>
  </si>
  <si>
    <t>O projecto pretende criar uma marca portuguesa - Tamam - que actua no mercado têxtil com produtos na área de lazer, originais e diferenciados pelo design e utilidade, que proporcionem uma maior comodidade, versatilidade e leveza na sua utlização, com maior destaque para praias.</t>
  </si>
  <si>
    <t>Consultoria para o desenvolvimento de estratégia de internacionalização</t>
  </si>
  <si>
    <t xml:space="preserve">Desenvolvimento de estratégia de internacionalização </t>
  </si>
  <si>
    <t>Estratégia de internacionalização ensino e turismo criativo</t>
  </si>
  <si>
    <t>Internacionalização do destino turístico Algarve em Espanha através da implementação de ações de promoção, com incidência nos principais produtos turísticos identificados no Plano de Marketing Estratégico para o Turismo do Algarve.</t>
  </si>
  <si>
    <t>Tendo em conta os desafios do enquadramento Nacional e Europeu, a ACRAL, assimilou as orientações aí consagradas e desenvolveu uma estratégia de abordagem aos mercados internacionais, assente na Economia Digital, num modelo de negócio B2B e B2C.</t>
  </si>
  <si>
    <t>Original Lanyards, Lda.</t>
  </si>
  <si>
    <t>Internacionalização da casa mãe? boutique hotel</t>
  </si>
  <si>
    <t>Potenciar o tecido empresarial nos mercados internacionais com vista a uma estratégia de qualificação, valorização e promoção dos bens e serviços existentes, ampliando o conhecimento sobre os mercados e fomentando a cooperação interempresarial.</t>
  </si>
  <si>
    <t>O projeto INTERNACIONALIZAR+ ALGARVE potencia a internacionalização das PMEs dos TBD do Algarve, nos setores do Turismo e Lazer, Mar e Agroalimentar, através do conhecimento sobre mercados e estímulo a iniciativas de cooperação empresarial.</t>
  </si>
  <si>
    <t>Albufeira e Vila Real de Santo António</t>
  </si>
  <si>
    <t>W4M no mercado internacional</t>
  </si>
  <si>
    <t>O projeto visa o aumento da orientação da Wifi4Media para o mercado externo, reforçando a sua capacidade de captar novos clientes e obter ganhos rápidos através de um crescimento exponencial da procura das suas soluções a nivel internacional.</t>
  </si>
  <si>
    <t>O projeto INTER WOOD&amp;FURNITURE visa o desenvolvimento e reforço das capacidades exportadoras das PME da fileira de madeira e mobiliário, conduzindo ao incremento do número de empresas exportadoras, à diversificação dos mercados destino e promover a visibilidade internacional das empresas.</t>
  </si>
  <si>
    <t>Loulé e Lagoa</t>
  </si>
  <si>
    <t>O objetivo central do projeto Algarve is Our Campus é promover e reforçar a notoriedade e atratividade da Universidade do Algarve e da Região através da implementação de ações que visam a internacionalização e o consequente aumento do número de estudantes, docentes e investigadores internacionais.</t>
  </si>
  <si>
    <t>A Portugal Fresh pretende, com este projeto, fortalecer a presença dos seus associados e das frutas, hortícolas e flores nacionais nos mercados externos, reforçando os laços comerciais das empresas com os seus clientes. O projeto assenta maioritariamente na presença em feiras internacionais.</t>
  </si>
  <si>
    <t>Este projeto conjunto prevê a realização de ações de promoção internacional com o intuito aumentar o valor das exportações no volume de negócios das empresas e, consequentemente, o volume de negócios total das empresas envolvidas sobretudo nos mercados da China Continental, Macau e Hong Kong.</t>
  </si>
  <si>
    <t>O CLUBE PORTUGAL EXPORTADOR é composto por um plano de promoção externa a realizar em 2017 e 2018, incluída numa estratégia dirigida a uma grande área de intervenção que agrega um conjunto de PME que partilham o mesmo perfil exportador abrangendo feiras e missões em diversos mercados internacionais.</t>
  </si>
  <si>
    <t>O projeto promove ações que interliguem os setores do turismo e agroalimentar do território do Baixo Guadiana de baixa densidade tendo em vista a divulgação de produtos regionais em novos mercados, atuando na cadeia de valor do setor agroalimentar.</t>
  </si>
  <si>
    <t>O projeto AGROTUR 2017 pretende contribuir para o reforço da competitividade das empresas agroalimentares dos TBD do Algarve, fomentando a sua relação com o setor do turismo para potenciar o consumo interno de bens e serviços produzidos localmente.</t>
  </si>
  <si>
    <t>Olhão (Loures, Coimbra e Maia)</t>
  </si>
  <si>
    <t>O objetivo central do Projeto é capacitar as PME nos Domínios da RIS3 Algarve, para o desenvolvimento de processos de inovação e reforçar a ligação às Associações Empresariais, Municípios e Universidades, no desenvolvimento de atividades inovadoras.</t>
  </si>
  <si>
    <t>Estudos sobre o grau de desenvolvimento tecnológico de todos os 105 hotéis do Algarve, com o objetivo de desenvolver ações de sensibilização para a necessidade de intensificação de atividades inovadoras no âmbito das TIC para o setor do Turismo.</t>
  </si>
  <si>
    <t>O projeto da Dream Cruises, Lda, visa a realização de passeios em Iate de luxo à vela a partir da Marina de Albufeira. Para o efeito irá adquirir um Catamaran à Vela Hélia 44 évolutionCAT18, da marca Fontaine Pajot, com capacidade para 18 pessoas + tripulação, a operar a partir do Verão de 2017.</t>
  </si>
  <si>
    <t>Requalificação de edifício devoluto no centro de Lagos para instalação de uma nova unidade hoteleira de 4 estrelas, que integra restaurante, bar e piscina panorâmica. Situado no coração de Lagos, este hotel de cidade irá operar todo o ano, procurando cativar novos segmentos de mercado.</t>
  </si>
  <si>
    <t>BIKESUL KEEP ON GOING - projeto de implementação e promoção da nova atividade de cicloturismo a desenvolver no Algarve pela Bikesul.</t>
  </si>
  <si>
    <t>O projeto da DOM SANCHO, SA visa requalificar o Hotel Carvoeiro Sol, inaugurado em 1973, modernizando o conceito e a experiência proporcionada ao turista através de um novo posicionamento como boutique-hotel de 4 estrelas dirigido a novos segmentos de mercado (upmarket).</t>
  </si>
  <si>
    <t>O projeto visa a remodelação do Hotel Navegadores, a melhoria das suas condições (lazer, saúde, segurança, conforto e higiene) e a criação do espaço Wellness, permitindo aliar o turismo de praia ao turismo Sénior, de Saúde e de Desporto, bem como requalificar o empreendimento de 3 para 4 estrelas.</t>
  </si>
  <si>
    <t>ALGARVE RIDERS - experiências sobre rodas - projeto de criação de novo estabelecimento em Portimão para a expansão da marca. Através de pacotes de experiências promovidos pela Algarve Riders os turistas poderão ter acesso a conhecer toda a região de forma acessível, divertida e inovadora.</t>
  </si>
  <si>
    <t>Profunda requalificação e modernização do FLOR DA ROCHA Apart. Turísticos de 3*, localizado em Portimão, que pretende ser uma unidade de referência na região e em Portugal com um conjunto de espaços, serviços e facilidades que visam o segmento da acessibilidade e sénior, lazer, saúde e bem-estar.</t>
  </si>
  <si>
    <t>O projeto tem por objetivo diversificar a oferta da empresa através de um produto inovador para o Turismo de Saúde e Bem-estar que, associado ao Tursimo Sénior contribuirá para reduzir a sazonalidade do Algarve através de 1 novo espaço, moderno e adaptado ao público-alvo.</t>
  </si>
  <si>
    <t>O projeto da STRESSAWAY SAFARIS visa a criação de novos programas de animação turística para a descoberta da Serra do Algarve em veículos todo o terreno (Quad/Moto4). Os novos programas irão alavancar a venda combinada com os circuitos em jeep 4x4 que a empresa já tem no mercado.</t>
  </si>
  <si>
    <t>O projeto "Criação de novas diversões para as crianças" tem como objetivo diversificar a oferta do Zoomarine com diversões aquáticas destinadas às crianças dos 3 aos 10 anos. Estas novas diversões terão a particularidade de serem abastecidas com água do mar tornando a experiência única em Portugal.</t>
  </si>
  <si>
    <t>O projeto visa desenvolver ações de qualificação da WIFI4MEDIA em domínios imateriais com o objetivo de promover a sua competitividade, flexibilidade e capacidade de resposta, consolidando e melhorando os seus processos internos para oferecer um serviço de qualidade aos clientes.</t>
  </si>
  <si>
    <t>O projeto da Rolear alia a qualificação interna e a expansão da empresa, com o planeamento da implementação de novos métodos organizacionais, aliados de uma estratégia de modernização. Paralelamente, a empresa realiza uma diversidade de ações de marketing com vista à projeção para os mercados.</t>
  </si>
  <si>
    <t>O Algarve Revit+, desenvolvidos em parceria pelo o NERA, AMAL e CCDR Algarve, tem o objetivo de revitalizar as áreas empresariais do Algarve, através da execução de 17 atividades, com um investimento total de ? 707.881,54?, um co-financiamento FEDER de ?495.517,08 ecomparticipação ? 212.364,46.</t>
  </si>
  <si>
    <t xml:space="preserve">O presente projeto - respeitando a identidade do lugar e tendo em consideração a necessidade de transmitir este legado material e imaterial às gerações vindouras – visa a sua valorização através da instalação de um Centro Expositivo, bem como a realização de ações de animação do património permitindo a sua divulgação e fruição.
</t>
  </si>
  <si>
    <t>Este projeto está alinhado com o plano estratégico da empresa, direcionado para as áreas críticas de competitividade, com vista a expandir a presença internacional da WHITE IMPACT e da projeção da sua marca - ALGARVE WEDDING PLANNERS. m investimentos em inovação de Marketing e or</t>
  </si>
  <si>
    <t xml:space="preserve">Administração Regional de Saúde </t>
  </si>
  <si>
    <t>Poruimão</t>
  </si>
  <si>
    <t>FUNDAÇÃO PARA A CIÊNCIA E A TECNOLOGIA</t>
  </si>
  <si>
    <t>RCTS100 .: Rede Ciência, Tecnologia e Sociedade a 100 Gbit/s</t>
  </si>
  <si>
    <t>ALG-01-0145-FEDER-027020</t>
  </si>
  <si>
    <t xml:space="preserve"> Faro (Lisboa, Porto, Coimbra, Vila Real, Beja, Évora, Bragança, Viseu, Leiria, Covilhã, Tomar, Portalegre, Guimarães, Viana do Castelo, Braga e Guarda)</t>
  </si>
  <si>
    <t>ALG-02-0752-FEDER-017075</t>
  </si>
  <si>
    <t>ALG-02-0752-FEDER-017160</t>
  </si>
  <si>
    <t>ALG-02-0853-FEDER-017155</t>
  </si>
  <si>
    <t>Requalificação da Ponta da Piedade (Lagos)</t>
  </si>
  <si>
    <t>ALG-04-2114-FEDER-000022</t>
  </si>
  <si>
    <t xml:space="preserve">A operação visa a intervenção de requalificação da Ponta da Piedade em Lagos, uma área de grande beleza e sensibilidade paisagística, atração turística e de grande importância para a avifauna. Trata-se de uma intervenção dirigida a qualificar o espaço, em particular os percursos de circulação e as áreas de contemplação e observação da paisagem, a segurança, a orientação e conforto dos inúmeros utilizadores deste território natural.
</t>
  </si>
  <si>
    <t>Fundação Manuel Viegas Guerreiro</t>
  </si>
  <si>
    <t xml:space="preserve">GEOTA - Grupo de Estudos de Ordenamento do Território e Ambiente </t>
  </si>
  <si>
    <t>TerraSeixe – Gestão Ambiental Partilhada no Sudoeste de Portugal</t>
  </si>
  <si>
    <t>Percurso Eco-Botânico Manuel Gomes Guerreiro: património, investigação e desenvolvimento</t>
  </si>
  <si>
    <t>Paúl de Lagos</t>
  </si>
  <si>
    <t>ALG-04-2114-FEDER-000049</t>
  </si>
  <si>
    <t>ALG-04-2114-FEDER-000051</t>
  </si>
  <si>
    <t>ALG-04-2114-FEDER-000053</t>
  </si>
  <si>
    <t>As infraestruturas verdes (IV) são fundamentais para o desenvolvimento territorial. A BHRS com características biogeográficas de refúgio microclimático abriga fauna e flora reconhecidas com estatuto de proteção. Pretende-se definir uma IV e boas práticas de gestão, fundamentais para a restauração e conectividade ecológicas, a conservação da biodiversidade e a promoção do turismo de natureza, tendo por base a adaptação às alterações climáticas</t>
  </si>
  <si>
    <t>O PEBMGG é um jardim botânico in situ em Querença, instrumento de educação ambiental e uma mais-valia turístico-cultural, que concilia património e tecnologia. Sob o signo de MGG, mestre da ecologia, é ponto de partida para explorar a trama de percursos pedestres desenhados na região, apresentando uma narrativa organizada, identificada e catalogada, garante da sustentabilidade dos valores patrimoniais e criativos do interior do Algarve.</t>
  </si>
  <si>
    <t>Com a presente operação pretende-se criar instrumentos de gestão e de promoção e divulgação para o Paul de Lagos, um monumento natural turístico único e de excelência, assegurando a sua conservação e valorização, garantindo igualmente a melhoria das condições de acesso, conforto e segurança dos turistas e visitantes.</t>
  </si>
  <si>
    <t>SOCIEDADE POLIS LITORAL RIA FORMOSA - SOCIEDADE PARA A REQUALIFICAÇÃO E VALORIZAÇÃO DA RIA FORMOSA S.A.</t>
  </si>
  <si>
    <t>Reestruturação e requalificação da Ilha da Culatra - Núcleo da Culatra</t>
  </si>
  <si>
    <t>ALG-04-2114-FEDER-000072</t>
  </si>
  <si>
    <t>A candidatura "Reestruturação e requalificação das ilhas barreira – Ilha da Culatra | Núcleo da Culatra" irá contribuir para a manutenção e reposição das condições naturais do ecossistema e minimização das situações de risco para pessoas e bens por via de medidas corretivas de erosão e defesa costeira, promovendo assim o Desenvolvimento do Património Cultural e Natural que a Ria Formosa constitui e promovendo também a atividade turística.</t>
  </si>
  <si>
    <t>TERRA DA PERFEIÇÃO, LDA</t>
  </si>
  <si>
    <t>ALG-05-3524-FSE-000011</t>
  </si>
  <si>
    <t>O projeto prevê o desenvolvimento de FMC nas áreas Marketing e Publicidade, Hotelaria e Restauração e Serviços de Transporte, que, pelo seu elevado potencial de empregabilidade na região, irá promover a empregabilidade, através do aumento de competências e de qualificação, dos ativos empregados em micro e pequenas empresas, que se encontrem em risco de desemprego, e necessitem de melhorar a sua adaptabilidade ao mercado de trabalho.</t>
  </si>
  <si>
    <t>ALG-02-0853-FEDER-035713</t>
  </si>
  <si>
    <t>Criação de emprego por conta própria e apoio à criação de empresas</t>
  </si>
  <si>
    <t>ALG-M7-2017-18</t>
  </si>
  <si>
    <t>REIS &amp; REIS CONSULTING, LDA</t>
  </si>
  <si>
    <t>AAC no âmbito do SI2E - AG CRESC ALGARVE2020</t>
  </si>
  <si>
    <t>ALG-05-3321-FSE-000001</t>
  </si>
  <si>
    <t>PI 8.3</t>
  </si>
  <si>
    <t>Inclusão ativa de imigrantes e minorias étnicas</t>
  </si>
  <si>
    <t>ALG-33-2017-19</t>
  </si>
  <si>
    <t>ALTO COMISSARIADO PARA AS MIGRAÇÕES, I.P.</t>
  </si>
  <si>
    <t>Centros de Apoio à Integração de Migrantes – CNAIM</t>
  </si>
  <si>
    <t>ALG-06-4233-FSE-000002</t>
  </si>
  <si>
    <t>OT 9</t>
  </si>
  <si>
    <t>ALG-M8-2017-09</t>
  </si>
  <si>
    <t>LAURA DANIELA RODRIGUES SILVA</t>
  </si>
  <si>
    <t>SOULFUL RIDES, LDA</t>
  </si>
  <si>
    <t>AFONSO &amp; PALMA, LDA</t>
  </si>
  <si>
    <t>DINIZ BRÁS - SOCIEDADE HOTELEIRA, LDA</t>
  </si>
  <si>
    <t>YOURDATA - BUSINESS INTELLIGENCE, LDA</t>
  </si>
  <si>
    <t>AAC no âmbito do SI2E - DLBC Baixo Guadiana 2020</t>
  </si>
  <si>
    <t>ALG-06-4740-FSE-000003</t>
  </si>
  <si>
    <t>ALG-06-4740-FSE-000007</t>
  </si>
  <si>
    <t>ALG-06-4740-FSE-000009</t>
  </si>
  <si>
    <t>ALG-06-4740-FSE-000011</t>
  </si>
  <si>
    <t>ALG-06-4740-FSE-000012</t>
  </si>
  <si>
    <t>PI 9.6</t>
  </si>
  <si>
    <t>Aquisição de meios para desenvolvimento e promoção de actividade turística no interior Algarvio</t>
  </si>
  <si>
    <t>Abertura de Casa de Tapas e Loja Gourmet "Beira Rio"</t>
  </si>
  <si>
    <t>GUEST House Sabores da Beira</t>
  </si>
  <si>
    <t>Business Intelligence em PME - Yourdata e o Desenvolvimento de uma Economia Inteligente</t>
  </si>
  <si>
    <t>ALG-06-5141-FEDER-000008</t>
  </si>
  <si>
    <t>ALG-06-5141-FEDER-000012</t>
  </si>
  <si>
    <t>ALG-06-5141-FEDER-000014</t>
  </si>
  <si>
    <t>ALG-06-5141-FEDER-000015</t>
  </si>
  <si>
    <t>INSTITUTO POLITÉCNICO DE SETÚBAL</t>
  </si>
  <si>
    <t>OSTRAQUAL .: Valorização e promoção da qualidade das ostras de aquacultura na região do Sado e Mira</t>
  </si>
  <si>
    <t>ALG-01-0145-FEDER-023838</t>
  </si>
  <si>
    <t>Tavira e Olhão (Setúbal, Beja e Lisboa)</t>
  </si>
  <si>
    <t>CASCADEINVEST S.A.</t>
  </si>
  <si>
    <t>Ampliação e Requalificação do Hotel Cascade e SPA 5**</t>
  </si>
  <si>
    <t>ALG-02-0853-FEDER-024336</t>
  </si>
  <si>
    <t>O projeto é a AMPLIAÇÃO E REQUALIFICAÇÃO DO HOTEL CASCADE E SPA 5** e a requalificação da área de eventos, a área de SPA e bem-estar e área de F&amp;B. Igualmente, o projeto prevê uma requalificação paisagística do Hotel, a melhoria da eficiência de iluminação e da decoração das áreas comuns do Hotel.</t>
  </si>
  <si>
    <t>PARKALGAR, PARQUES TECNOLÓGICOS E DESPORTIVOS, S.A.</t>
  </si>
  <si>
    <t>Criação de uma Racing School de elevada qualidade.</t>
  </si>
  <si>
    <t>ALG-02-0853-FEDER-018488</t>
  </si>
  <si>
    <t>PI 8.8</t>
  </si>
  <si>
    <t>Criação da Marca e Plataforma de Vendas Walk Lisbon</t>
  </si>
  <si>
    <t>ALG-05-3827-FEDER-000001</t>
  </si>
  <si>
    <t>DLBC (Investimentos no contexto de estratégias de desenvolvimento local de base comunitária)</t>
  </si>
  <si>
    <t>ALG-01-0247-FEDER-024508</t>
  </si>
  <si>
    <t>SI-47-2016-10</t>
  </si>
  <si>
    <t>ABYSSAL, S.A.</t>
  </si>
  <si>
    <t>OceanTech .: OceanTech ? Sistema de Gestão de Operações com base em Veículos Robóticos Inteligentes para a Exploração do Mar Global a partir de Portugal</t>
  </si>
  <si>
    <r>
      <rPr>
        <b/>
        <sz val="10"/>
        <rFont val="Arial"/>
        <family val="2"/>
      </rPr>
      <t>Faro</t>
    </r>
    <r>
      <rPr>
        <sz val="10"/>
        <rFont val="Arial"/>
        <family val="2"/>
      </rPr>
      <t xml:space="preserve"> (Matosinhos, Óbidos, Leiria, Porto, Lisboa e Guimarães)</t>
    </r>
  </si>
  <si>
    <t>SI-53-2017-12</t>
  </si>
  <si>
    <t>CAROB WORLD PORTUGAL, LDA</t>
  </si>
  <si>
    <t>Carob World _ Qualificação</t>
  </si>
  <si>
    <t>ALG-02-0853-FEDER-032696</t>
  </si>
  <si>
    <t>Qualificação da Activbookings 2018-2020</t>
  </si>
  <si>
    <t>ALG-02-0853-FEDER-034359</t>
  </si>
  <si>
    <t>A INDUSTRIAL FARENSE LDA</t>
  </si>
  <si>
    <t>Qualificar a INDUSTRIAL FARENSE</t>
  </si>
  <si>
    <t>ALG-02-0853-FEDER-034514</t>
  </si>
  <si>
    <t>A CAROB WORLD pretende qualificar a sua nova unidade industrial agroalimentar para a produção de produtos com base em alfarroba, produtos inovadores e benéficos para a saúde, valorizado um recurso endógeno da região do Algarve.</t>
  </si>
  <si>
    <t>Os investimentos na QUALIFICAÇÃO da ACTIVBOOKINGS visam melhorar a organização interna da empresa, contribuindo para a sua capacitação e afirmação no mercado, potenciando os resultados do projeto de INTERNACIONALIZAÇÃO que prevê a abordagem direta a vários mercados externos.</t>
  </si>
  <si>
    <t>O projeto de QUALIFICAÇÃO da INDUSTRIAL FARENSE, produtor de gomas e farinhas de alfarroba, tem como objetivo central reforçar as competências da empresa para se capacitar para a dinâmica internacional do setor dos aditivos alimentares.</t>
  </si>
  <si>
    <t>Gestão, Animação e Divulgação do PARU - Olhão</t>
  </si>
  <si>
    <t>ALG-04-2316-FEDER-000018</t>
  </si>
  <si>
    <t>Plano de Comunicação e Animação - Faro</t>
  </si>
  <si>
    <t>ALG-04-2316-FEDER-000019</t>
  </si>
  <si>
    <t>Esta operação encontra-se prevista no PARU de Olhão e a sua concretização contribuirá para dinamizar parcerias e a iniciativa dos proprietários e investidores privados, bem como de agentes económicos para as intervenções de regeneração urbana preconizadas. A candidatura compreende três componentes principais: 1. Elaboração do PARU; 2. Gabinete de Gestão, Animação e Divulgação do PARU; 3. Animação.</t>
  </si>
  <si>
    <t>A presente candidatura concretiza o disposto no art.º 119º do RE SEUR (publicado pela Portaria 57-B/2015, de 27/02 e republicado pela Portaria 238/2016 de 31/08), na medida em que a sua execução irá contribuir para a melhoria do ambiente urbano através da revitalização da cidade de Faro, em especial do seu centro histórico, por via das iniciativas programadas</t>
  </si>
  <si>
    <t>ALG-28-2016-16</t>
  </si>
  <si>
    <t>Município de Aljezur</t>
  </si>
  <si>
    <t>Jardim Urbano de Aljezur</t>
  </si>
  <si>
    <t>Parque Verde da Ribeira de Aljezur</t>
  </si>
  <si>
    <t>Festival de Observação de Aves em Sagres (2016 - 2019) 7ª à 10ª edição</t>
  </si>
  <si>
    <t>READY - Recursos Endógenos e Desenvolvimento do Turismo Ativo - 1ª fase</t>
  </si>
  <si>
    <t>Revitalização Urbana na Aldeia de Martim Longo</t>
  </si>
  <si>
    <t>Projeto de Requalificação – Tributo a Paco de Lucia</t>
  </si>
  <si>
    <t>ALG-05-3928-FEDER-000002</t>
  </si>
  <si>
    <t>ALG-05-3928-FEDER-000003</t>
  </si>
  <si>
    <t>ALG-05-3928-FEDER-000004</t>
  </si>
  <si>
    <t>ALG-05-3928-FEDER-000005</t>
  </si>
  <si>
    <t>ALG-05-3928-FEDER-000006</t>
  </si>
  <si>
    <t>ALG-05-3928-FEDER-000007</t>
  </si>
  <si>
    <t>Dotar a área urbana com um espaço de ar livre ordenado e equipado, de forma a permitir o desenvolvimento de atividades de lazer, de desporto e culturais, bem como servir de ponto de encontro para os turistas que desenvolvem outras atividades na região, principalmente em época baixa, como as caminhas na rota vicentina, via Algarviana, circuito cultural e ambiental e os cicloturistas.</t>
  </si>
  <si>
    <t>O projeto tem como principal objetivo, colmatar a inexistência de um espaço requalificado, na malha urbana, junto ao comércio local, ao ar livre, que potencie os recursos naturais e culturais da vila aljezurense. Na rua 25 de Abril encontra-se localizado muito do comércio local, pelo que se pretende com este projeto potenciar o emprego e o comércio de produtos endógenos da região.</t>
  </si>
  <si>
    <t>pretende-se valorizar e promover os valores culturais e naturais, como uma oportunidade para o desenvolvimento de atividades com relevância socioeconómica e de forma a valorizar a oferta regional e local, contribuindo para a afirmação do turismo cultural e de natureza e para o combate à sazonalidade, consolidando o Algarve como uma região turística de elevada notoriedade internacional.</t>
  </si>
  <si>
    <t>Com a operação READY pretende-se executar os projetos intermunicipais, de natureza material e imaterial, enquadrados no PADRE. No âmbito do Turismo Ativo, através da valorização económica do património natural e cultural e da consolidação das infraestruturas âncora existentes no Algarve, destinadas à prática da atividade de cicloturismo e pedestrianismo, será possível criar condições de sustentação económica nos territórios de baixa densidade.</t>
  </si>
  <si>
    <t>Renovação urbana da área central de Martim Longo, desenvolvendo-se ao longo das principais ruas, largos e no edifício, o qual é central a toda a intervenção. Nos espaços públicos vamos proceder à substituição da pavimentação existente por calçada à portuguesa. O edifício será reabilitado e no seu 1.º andar será criado um espaço destinado ao acolhimento dos visitantes da aldeia, onde serão promovidos os produtos e recursos endógenos existentes.</t>
  </si>
  <si>
    <t>A operação engloba a requalificação de um espaço público em Monte Franscisco, cujo mote e inspiração artística é a ligação umbilical de Paco de Lucía a Castro Marim. O espaço será um memorial, com uma área pedonal ajardinada, conjugando o desenho espacial com peças artísticas, procurando invocar sensorialmente o artista e a sua arte. Esta ligação é uma “marca” forte para o território, com potencial para atrair milhares de visitantes e seguidores.</t>
  </si>
  <si>
    <t>“a Nova Crepeira”</t>
  </si>
  <si>
    <t>ALG-06-5141-FEDER-000002</t>
  </si>
  <si>
    <t>Adaptação de um veículo, como ponto de venda e promoção dos produtos autóctones da região Algarvia, bem como divulgar, representar e empregar diferentes produtos do Baixo Guadiana, numa iguaria bem conhecida por parte do público em geral “O Crepe”. Contribuição efetiva para a valorização e promoção dos produtos regionais Algarvios, no Baixo Guadiana, em território Algarvio e em diferentes cidades de Portugal.</t>
  </si>
  <si>
    <t>ALG-M8-2017-17</t>
  </si>
  <si>
    <t>ALG-M8-2017-15</t>
  </si>
  <si>
    <t>LOULEGEST - APOIO A GESTÃO DE PEQUENAS E MEDIAS EMPRESAS LDA</t>
  </si>
  <si>
    <t>SUPERMAGNOLIA INVEST, LDA</t>
  </si>
  <si>
    <t>Loulegest2020 - modernização e criação de serviços inovadores</t>
  </si>
  <si>
    <t>Hostel SFC</t>
  </si>
  <si>
    <t>ALG-06-5141-FEDER-000005</t>
  </si>
  <si>
    <t>ALG-06-5141-FEDER-000007</t>
  </si>
  <si>
    <t>O projeto tem como objetivo desenvolver novas estratégias de atuação, passando pela aquisição de equipamentos e novos recursos humanos, que permitam potenciar o crescimento, a promoção e uma presença mais ativa. Os promotores acreditam que o sucesso da empresa decorrerá essencialmente da criação de novos serviços, de forma a abrir novas oportunidades para explorar e consolidar a sua presença.</t>
  </si>
  <si>
    <t>O hostel terá capacidade para 18 pessoas, divididas por 9 quartos, todos com casa de banho privativa. O conceito será diferenciador dos habituais pois o promotor apostará na criação de parcerias no âmbito histórico, cultural, e de gastronomia regional , para dar resposta aos visitantes turistas e não só, que procuram na cidade de Silves a resposta aos seus objectivos turísticos.</t>
  </si>
  <si>
    <t>CESARIO PAULO TIAGO DA CRUZ</t>
  </si>
  <si>
    <t>Quinta do Moinho – Alojamento Local e Eventos em Loulé (S.Sebastião)</t>
  </si>
  <si>
    <t>ALG-06-5141-FEDER-000013</t>
  </si>
  <si>
    <t>Tendo iniciado atividade em março de 2017, como empresário em nome individual, Cesário Cruz decidiu designar o local sob a denominação de QUINTA DO MOINHO – ALOJAMENTO LOCAL E EVENTOS, inspirado pela existência no local de um antigo moinho de água movido a vendo e que foi restaurado para decoração das áreas publicas, o empreendimento conta com uma área total de aproximadamente 5000m2, dos quais 1666m2 de área coberta.</t>
  </si>
  <si>
    <t>ALG-06-4740-FSE-000001</t>
  </si>
  <si>
    <t>AAC no âmbito do SI2E - DLBC INTERIOR DO ALGARVE CENTRAL</t>
  </si>
  <si>
    <t>As actividades a desenvolver no âmbito do projecto são: 1) Aquisição dos seguintes motociclos para aumento da frota: 2 Mash Café Racer 125cc 1 BMW R nine T Scrambler 3 Harley Davidson 48 1 Harley Davidson Road King 2) Aquisição de motociclo com sidecar Ural Tourist 3) Aquisição de acessórios: 5 Action cameras (Go Pro) 4 GPS 6 Intercomunicadores bluetooth 20 Casacos 30 Capacetes 8 Acessórios de motos 4) Promoção online</t>
  </si>
  <si>
    <t>A criação do estabelecimento com a oferta de refeições, bar e loja gourmet, será um marco inovador em relação à oferta existente.A abrangência do público com diversidade de produtos num local de visita turística e a sua localização, será uma forte aposta dos Promotores. O local,decoração, envolvência,música lounge, o leque de refeições ligeiras encerram em si, um conjunto de fatores apelativos para visitar, degustar e adquirir os seus produtos.</t>
  </si>
  <si>
    <t>Com o presente investimento, os promotores pretendem realizar um conjunto de investimentos no edifício onde, desde 2016, desenvolvem a sua atividade de alojamento local e de restauração/bar. Neste estabelecimento já eram desenvolvidas atividades de turismo antes da sua aquisição, pretendendo-se com o presente investimento proceder à sua modernização.</t>
  </si>
  <si>
    <t>Equipa especializada em BI e no controlo de negócios, nas suas diversas vertentes, que informam, reportam, e adicionam conhecimento critico às empresas, transformando dados em decisões. Contribuir para o sucesso de PME, permitindo a sua concentração no negócio, reduzindo a distância geográfica de competências e ferramentas de TIC, distribuindo um Serviço de outsourcing de análises, comparações, preferências, correlações e tendências de dados.</t>
  </si>
  <si>
    <t>ALG-06-4740-FSE-000005</t>
  </si>
  <si>
    <t>ALG-06-4740-FSE-000010</t>
  </si>
  <si>
    <t>ALG-73-2016-01</t>
  </si>
  <si>
    <t>Reabilitação da Escola EB 2,3 Professor José Buísel</t>
  </si>
  <si>
    <t>ALG-07-5673-FEDER-000003</t>
  </si>
  <si>
    <t>A operação consiste na requalificação de todo o edifício escolar e espaços envolventes, de modo a melhorar as condições ambientais, físicas, de ensino e de aprendizagem.</t>
  </si>
  <si>
    <t>ALG-04-2316-FEDER-000016</t>
  </si>
  <si>
    <t>Requalificação do Largo do Grémio</t>
  </si>
  <si>
    <t>Pretende-se implementar um conjunto de intervenções ao nível de pavimentos, mobiliário urbano e de iluminação, aumentando significativamente o conforto através dos seguintes parâmetros: Reestruturação funcional do Largo; Aumento da área pedonal; Diminuição da circulação automóvel e, consequentemente, da redução da poluição e do ruído; Colocação de mobiliário urbano; Reformulação da iluminação pública; Aumento de zonas verdes.</t>
  </si>
  <si>
    <t>Associação Terras do Baixo Guadiana</t>
  </si>
  <si>
    <t xml:space="preserve">Município de Castro Marim </t>
  </si>
  <si>
    <t>ALG-05-3928-FEDER-000009</t>
  </si>
  <si>
    <t>ALG-05-3928-FEDER-000010</t>
  </si>
  <si>
    <t>ALG-05-3928-FEDER-000012</t>
  </si>
  <si>
    <t>Rota dos Cerros</t>
  </si>
  <si>
    <t>Percursos de Pedestrianismo e de BTT</t>
  </si>
  <si>
    <t>BTN - Bienal Turismo Natureza</t>
  </si>
  <si>
    <t>A Rota dos Cerros compreende três percursos pedestres considerados, de acordo com o Regulamento de homologação de percursos pedestres, Pequenas Rotas. O 1º , Percurso Arqueo-ambiental dos Caminhos Romanos e Cerro da Cabeça, tem uma extensão de 12 Km. O 2º percurso, com uma extensão de 21 Km, designa-se de Caminho do Cerro de São Miguel e o 3º apresenta uma extensão de 16 Km e designa-se de Caminho dos Contrabandistas.</t>
  </si>
  <si>
    <t>Os três percursos criados denominam-se "Caminho da Água", com uma extensão de 3 Km; "Pechão e a História", com uma extensão de 9 km e "Caminho Rural", com uma extensão de cerca de 17Km, o maior deste conjunto de circuitos. Estes percursos procuram valorizar o património existente no território, fomentando a prática da atividade física e hábitos saudáveis.</t>
  </si>
  <si>
    <t>A Bienal de Turismo de Natureza é um certame que, através da dinamização de 5 espaços – Arraial da Identidade, Exposição, Oficinas de Conhecimento, Seminários e Espaço Negócio, pretende ser um grande momento de reflexão, de transferência de conhecimento e inovação, com vista a contribuir para a consolidação de uma estratégia regional e intermunicipal para o desenvolvimento do TN, assente em padrões internacionais de turismo sustentável</t>
  </si>
  <si>
    <t xml:space="preserve">Olhão </t>
  </si>
  <si>
    <t>INTERSUCATAS- GESTÃO INTEGRADA DE RESÍDUOS E AMBIENTE LIMITADA</t>
  </si>
  <si>
    <t>Criação de unidade de gestão e valorização de resíduos metálicos</t>
  </si>
  <si>
    <t>ALG-02-0853-FEDER-023098</t>
  </si>
  <si>
    <t>AAC no âmbito do SI2E - DLBC SILVES 2020</t>
  </si>
  <si>
    <t>AMAL – Gestão, Animação e Monitorização do PADRE</t>
  </si>
  <si>
    <t>ALG-05-3928-FEDER-000008</t>
  </si>
  <si>
    <t>ALG-01-0249-FEDER-030430</t>
  </si>
  <si>
    <t>Investimento empresarial em inovação de não PME</t>
  </si>
  <si>
    <t>SI-53-2017-07</t>
  </si>
  <si>
    <t>HOTEL SALUS S.A.</t>
  </si>
  <si>
    <t>Longevity Health &amp; Wellness Hotel</t>
  </si>
  <si>
    <t>O projeto de investimento tem por base a criação de um hotel de 5 estrelas na vertente dos produtos saúde e bem-estar e com sinergias entre o Grupo HPA Saúde e a Longevity Wellness Worldwide. Apresenta soluções inovadoras e diferenciadoras ao nível internacional.</t>
  </si>
  <si>
    <t>Eixo 1</t>
  </si>
  <si>
    <t>ALG-02-0752-FEDER-036043</t>
  </si>
  <si>
    <t>ALG-02-0752-FEDER-036174</t>
  </si>
  <si>
    <t>ALG-02-0752-FEDER-036178</t>
  </si>
  <si>
    <t>ALG-02-0752-FEDER-036206</t>
  </si>
  <si>
    <t>ALG-02-0752-FEDER-036226</t>
  </si>
  <si>
    <t>ALG-02-0752-FEDER-036277</t>
  </si>
  <si>
    <t>ALG-02-0752-FEDER-036291</t>
  </si>
  <si>
    <t>ALG-02-0752-FEDER-036315</t>
  </si>
  <si>
    <t>ALG-02-0752-FEDER-036368</t>
  </si>
  <si>
    <t>SI-52-2017-16</t>
  </si>
  <si>
    <t>SEA4US - BIOTECNOLOGIA E RECURSOS MARINHOS, LDA.</t>
  </si>
  <si>
    <t>I. GONÇALVES &amp; M. DUARTE, LDA</t>
  </si>
  <si>
    <t>N-OPTIONS ARQUITECTOS LDA</t>
  </si>
  <si>
    <t>SYST-MP LDA</t>
  </si>
  <si>
    <t>CHARME ALEGRE LDA</t>
  </si>
  <si>
    <t>FELIPE PROMETTI LOPES, UNIPESSOAL LDA</t>
  </si>
  <si>
    <t>LPNP - CONSTRUÇÕES, UNIPESSOAL LDA</t>
  </si>
  <si>
    <t>IDEIAS FRESCAS - DESIGN E MULTIMÉDIA LDA</t>
  </si>
  <si>
    <t>ANDRÉ LOURENÇO, UNIPESSOAL LDA</t>
  </si>
  <si>
    <t>Comercialização da patente de um novo analgésico revolucionário de origem marinha</t>
  </si>
  <si>
    <t>Internacionalização da I. GONÇALVES &amp; M. DUARTE</t>
  </si>
  <si>
    <t>Prospeção internacional - NOA arquitectos</t>
  </si>
  <si>
    <t>Consultoria para a identificação de oportunidades de internacionalização da SYST-MP</t>
  </si>
  <si>
    <t>INTERNATIONAL DICE</t>
  </si>
  <si>
    <t>Expansão Internacional</t>
  </si>
  <si>
    <t>Consultoria para a identificação de oportunidades de internacionalização da LPNP</t>
  </si>
  <si>
    <t>Internacionalizaçao da Ideias Frescas</t>
  </si>
  <si>
    <t>Consultoria para a identificação de oportunidades de internacionalização da ANDRÉ LOURENÇO, UNIPESSOAL LDA</t>
  </si>
  <si>
    <t>A Sea4Us é uma empresa especializada na descoberta e no desenvolvimento de novos medicamentos de origem marinha. Com este projecto, pretende-se identificar oportunidades de venda das suas patentes a empresas farmacêuticas multinacionais, proporcionando novas oportunidades de negócio internacionais.</t>
  </si>
  <si>
    <t>Este projeto de investimento visa a internacionalização dos serviços da I. GONÇALVES &amp; M. DUARTE, LDA. A empresa pretende prestar serviços na área da preparação de terrenos para plantações agrícolas e tudo o que envolva mudanças num determinado terreno ou floresta no mercado espanhol.</t>
  </si>
  <si>
    <t>O projeto visa a internacionalização da empresa N-Options Arquitetos nos mercados da Bélgica, França, Suécia e Itália.</t>
  </si>
  <si>
    <t>Aquisição de consultoria para a abertura de canais de exportação, desenvolvendo um novo modelo empresarial, no que respeita à internacionalização, reforçando a sua competitividade da SYST-MP.</t>
  </si>
  <si>
    <t>Definição de uma Estratégia de Internacionalização para atração de clientes internacionais, alinhando as dinâmicas do turismo com a promoção de um espaço que pretendemos transformar num ícone europeu e uma referência incontornável na noite Portuguesa.</t>
  </si>
  <si>
    <t>Definição de uma Estratégia de Internacionalização da marca VIVACOR, identificando mercados com potencial de expansão. Prospeção nos territórios selecionados e validação no terreno dos modelos de desenvolvimento de negócio mais adequados a cada realidade em função do que se mostrar mais adequado.</t>
  </si>
  <si>
    <t>Aplicação de novos modelos empresariais, que visam a identificação de oportunidade de internacionalização, ao nível de produtos/serviços e mercados associados, das estratégias de marketing e implementação de assistência técnica que permitirá atividade de prospeção inicial de mercados externos.</t>
  </si>
  <si>
    <t>A IDEIAS FRESCAS, empresa do setor das TIC, pretende exportar os seus serviços para os mercados da Irlanda, Reino Unido e Espanha.</t>
  </si>
  <si>
    <t>Aquisição de consultoria para a abertura de canais de exportação, desenvolvendo um novo modelo empresarial, no que respeita à internacionalização, reforçando a sua competitividade da ANDRÉ LOURENÇO, UNIPESSOAL LDA.</t>
  </si>
  <si>
    <t>ALG-02-0853-FEDER-025181</t>
  </si>
  <si>
    <t>ALG-02-0853-FEDER-029983</t>
  </si>
  <si>
    <t>ALG-02-0853-FEDER-031871</t>
  </si>
  <si>
    <t>ALG-02-0853-FEDER-033089</t>
  </si>
  <si>
    <t>ALG-02-0853-FEDER-033107</t>
  </si>
  <si>
    <t>ALG-02-0853-FEDER-033142</t>
  </si>
  <si>
    <t>ALG-02-0853-FEDER-033565</t>
  </si>
  <si>
    <t>ALG-02-0853-FEDER-033689</t>
  </si>
  <si>
    <t>ALG-02-0853-FEDER-033714</t>
  </si>
  <si>
    <t>ALG-02-0853-FEDER-033931</t>
  </si>
  <si>
    <t>ALG-02-0853-FEDER-035062</t>
  </si>
  <si>
    <t>ALG-02-0853-FEDER-035140</t>
  </si>
  <si>
    <t>ALG-02-0853-FEDER-035212</t>
  </si>
  <si>
    <t>ALG-02-0853-FEDER-036282</t>
  </si>
  <si>
    <t>ALG-02-0853-FEDER-036441</t>
  </si>
  <si>
    <t>ALG-02-0853-FEDER-036676</t>
  </si>
  <si>
    <t>ALG-02-0853-FEDER-036738</t>
  </si>
  <si>
    <t>ALG-02-0853-FEDER-037002</t>
  </si>
  <si>
    <t>ALG-02-0853-FEDER-037359</t>
  </si>
  <si>
    <t>SI-53-2016-18</t>
  </si>
  <si>
    <t>DENGUN: Qualificar e inovar</t>
  </si>
  <si>
    <t>Este projeto visa alavancar a competitividade, flexibilidade e capacidade de resposta da Dengun, consolidando e melhorando os seus processos internos e reforçando a sua gestão e organização para poder continuar a oferecer um serviço de qualidade e adaptado às necessidades do cliente.</t>
  </si>
  <si>
    <t>CNEC - COMPANHIA NÁUTICA DE EVENTOS E COMÉRCIO, LDA</t>
  </si>
  <si>
    <t>Carob World _ Tentações do Mediterrâneo</t>
  </si>
  <si>
    <t>Criação do Vilamoura Sailing</t>
  </si>
  <si>
    <t>A CAROB WORLD pretende criar uma unidade industrial agroalimentar para a produção de produtos com base em alfarroba, produtos inovadores e benéficos para a saúde, valorizado um recurso endógeno da região do Algarve.</t>
  </si>
  <si>
    <t>Criação (Projeto de Inovação Prod) e divulgação internacional do projeto Vilamoura Sailing (projeto Internacionalização nº28.021), que se baseia na disponibilização de serviços de turismo náutico, nas vertentes de Turismo desportivo (Centro de alto rendimento) e Turismo de Lazer (Pack's Turisticos).</t>
  </si>
  <si>
    <t>TAVARES &amp; GUERREIRO LDA</t>
  </si>
  <si>
    <t>SUN CONCEPT, LDA</t>
  </si>
  <si>
    <t>POSPELOV-INVESTIMENTOS TURISTICOS, LDA</t>
  </si>
  <si>
    <t>VÁRZEAMAR - ACTIVIDADES MARÍTIMO-TURÍSTICAS, S.A.</t>
  </si>
  <si>
    <t>TRANSCAMPO-SOCIEDADE IMOBILIARIA LDA</t>
  </si>
  <si>
    <t>CENTRO DE ESTÉTICA DENTÁRIA, SA</t>
  </si>
  <si>
    <t>STAROTEIS - SOCIEDADE HOTELEIRA, S.A.</t>
  </si>
  <si>
    <t>Cruzeiros na ria Formosa com partida de Olhão</t>
  </si>
  <si>
    <t>Embarcações Electro-Solares: a energia solar ao serviço da náutica sustentável</t>
  </si>
  <si>
    <t>CRIAÇÃO DE NOVO HOTEL RURAL DE 4 ESTRELAS COM ESPAÇO PARA EVENTOS E OFERTA DE EXPERIÊNCIAS</t>
  </si>
  <si>
    <t>Varzeamar: inovar, crescer e liderar</t>
  </si>
  <si>
    <t>Caliço Park - Expansão</t>
  </si>
  <si>
    <t>INOVAÇÃO PRODUTIVA - CELLA DENTAL DESIGN</t>
  </si>
  <si>
    <t>Luna Olympus 2020</t>
  </si>
  <si>
    <t>O projeto da TAVARES &amp; GUERREIRO visa a aquisição de um catamarã com capacidade para 90 passageiros para promover a oferta de cruzeiros de animação turistica na Ria Formosa, com saídas a partir de Olhão. As atividades incluem experiências culturais, gastronómicas, birdwatching e turismo de natureza.</t>
  </si>
  <si>
    <t>Conceber, desenvolver e produzir embarcações que utilizem exclusivamente energia solar e propulsão elétrica, anulando o consumo de combustíveis fósseis e aumentando a sustentabilidade ambiental é o objetivo do projeto, o que implicará dotar o setor naval, tido como tradicional, com alta tecnologia.</t>
  </si>
  <si>
    <t>O projeto da POSPELOV visa instalar um Hotel Rural de 4 estrelas no interior do município de Albufeira, com 20q e um espaço para eventos com capacidade para 175 pax, inserido numa propriedade agricola com 10ha onde serão também desenvolvidas atividades de cycling e walking, saude e bem-estar.</t>
  </si>
  <si>
    <t>Aumento da oferta de produtos de animação marítimo turística com a oferta visitas exclusivas, inovadoras, de elevada qualidade e conforto com o recurso a novas embarcações equipadas com os meios tecnológicos que permitirão ao viajante viver experiências realmente únicas em todos os sentidos.</t>
  </si>
  <si>
    <t>Projeto de investimento no aumento da capacidade do Caliço Park - parque de campismo residencial localizado em Cacela Velha.</t>
  </si>
  <si>
    <t>Este projeto visa a criação de um novo estabelecimento altamente inovador a nível nacional, uma vez que se destina à produção de acessórios para fixação de próteses extra-ósseas, um produto atualmente importado ou apenas distribuido por empresas estrangeiras em Portugal.</t>
  </si>
  <si>
    <t>O presente projeto visa a requalificação de uma unidade hoteleira de 4*, em Vilamoura, com o objetivo de melhorar processos internos, reforçar a sua presença na região e diversificar a oferta para novos segmentos do Turismo.</t>
  </si>
  <si>
    <t>Growing Particle - Lda</t>
  </si>
  <si>
    <t>GROWING PARTICLE - Qualificação</t>
  </si>
  <si>
    <t>Projeto de Qualificação Parkalgar, Parques Tecnológicos e Desportivos</t>
  </si>
  <si>
    <t>FuturRad 2017</t>
  </si>
  <si>
    <t>A GROWING PARTICLE vai instalar uma unidade de desenvolvimento e produção de produtos para o tratamento de água e produtos de limpeza para o mercado nacional e internacional.</t>
  </si>
  <si>
    <t>A Parkalgar, entidade gestora do Autódromo Internacional do Algarve (AIA), visa com a apresentação de presente candidatura capacitar-se de ferramentas que lhe permitam melhorar a utilização de recursos e otimizar processos internos.</t>
  </si>
  <si>
    <t>A GyRad apresenta este projecto de investimento no reforço da capacitação empresarial através da inovação organizacional, aplicando novos métodos e procedimentos organizacionais através da inovação no domínio na qualidade, na aposta na economia digital e na inovação organizacional dos processos.</t>
  </si>
  <si>
    <t>SI-53-2017-18</t>
  </si>
  <si>
    <t>JORGE ALVES CORREIA - COMÉRCIO DE LAREIRAS E DECORAÇÃO INTERIORES, LDA</t>
  </si>
  <si>
    <t>GLOBAL VISTA - CONSULTADORIA FISCAL LDA</t>
  </si>
  <si>
    <t>IMAGEM DE FÉRIAS UNIPESSOAL LDA</t>
  </si>
  <si>
    <t>FINANQUEST - CONTABILIDADE E FISCALIDADE LDA</t>
  </si>
  <si>
    <t>VIVACOR DIGITAL</t>
  </si>
  <si>
    <t>Implementação de processos digitais na IG&amp;MD</t>
  </si>
  <si>
    <t>Implementação de processos associados ao comércio eletrónico na Pedra e Decoração</t>
  </si>
  <si>
    <t>Implementação de Plano de Marketing Digital</t>
  </si>
  <si>
    <t>Plano estratégico digital associada à indústria 4.0 - Imagem de Férias, Lda</t>
  </si>
  <si>
    <t>Definição de estratégia tecnológica da FINANQUEST com vista à digitalização do processo de venda e relacionamento com o mercado</t>
  </si>
  <si>
    <t>Aquisição de serviços de consultoria especializada para realização de um Diagnóstico Organizacional, definição de uma Estratégia Digital e proposta de Plano de Ação, segundo os conceitos e princípios da Indústria 4.0, aplicados à nossa realidade empresarial e ao setor em que atuamos.</t>
  </si>
  <si>
    <t>A IG&amp;MDpretende adptar uma estratégia de inovaçãoque passa por investir em novas atividades ao nível dos processos de relacionamento digital e de marketing online.</t>
  </si>
  <si>
    <t>A Pedra e Decoração - Jorge Alves Correia, Unipessoal Lda comercializa online lareiras, barbecues e fornos em Portugal. Com meio de aumentar as vendas das marcas nacionais sem representação no estrangeiro, pretende expandir-se globalmente com ações de Marketing Digital.</t>
  </si>
  <si>
    <t>A empresa irá apostar na implementação de processos associados ao comércio eletrónico, nomeadamente através do desenho e implementação de estratégias aplicadas a canais digitais para a gestão de mercados, canais, produtos e segmentos de clientes.</t>
  </si>
  <si>
    <t>A presente candidatura enquadra-se no Sistema de Incentivos "Qualificação das PME" - Vale Indústria 4.0, na medida em que integra a aquisição de serviços de consultoria com vista à identificação de estratégia e processos associados à indústria 4.0, para a IMAGEM DE FÉRIAS UNIPESSOAL LDA.</t>
  </si>
  <si>
    <t>A FINANQUEST irá introduzir no seu modelo de negócios, tecnologias que digitalizem o relacionamento com o mercado. A aposta numa estratégia digital irá eliminar barreiras geográficas, possibilitando o acesso aos produtos/serviços da empresa, a qualquer momento e em qualquer lugar.</t>
  </si>
  <si>
    <t xml:space="preserve"> PI 1.1</t>
  </si>
  <si>
    <t>Turismo de Portugal I.P.</t>
  </si>
  <si>
    <t xml:space="preserve"> Alcoutim; Castro Marim e Loulé</t>
  </si>
  <si>
    <t>Lagos;  Vila do Bispo; Aljezur; Silves e Monchique</t>
  </si>
  <si>
    <t>Nataliya Fedyuk</t>
  </si>
  <si>
    <t>Go-Zero, LDA</t>
  </si>
  <si>
    <t>Sandworx, LDA</t>
  </si>
  <si>
    <t>Alojamento náutico na Ria Formosa</t>
  </si>
  <si>
    <t>Growing Particle - instalação de unidade fabril</t>
  </si>
  <si>
    <t>Scooter elétricas- Turismo</t>
  </si>
  <si>
    <t>Sandworx Branding</t>
  </si>
  <si>
    <t>ALG-02-0651-FEDER-034107</t>
  </si>
  <si>
    <t>ALG-02-0651-FEDER-035307</t>
  </si>
  <si>
    <t>ALG-02-0651-FEDER-035313</t>
  </si>
  <si>
    <t>ALG-02-0651-FEDER-037808</t>
  </si>
  <si>
    <t>Alojamento Nautico na Ria Formosa, consiste na exploração hoteleira de uma embarcação tipo barco/casa, designada "Apartboat", através do aluguer de estadias em alojamento nas modalidades dia, semana e fim de semana, complementado com uma componente de navegação simples ou temática.</t>
  </si>
  <si>
    <t>A GROWING PARTICLE vai instalar uma unidade de desenvolvimento e produção de produtos para o tratamento de água e produtos de limpeza para o mercado nacional e internacional. Este projeto visa a instalação da unidade fabril.</t>
  </si>
  <si>
    <t>O presente projeto de mobilidade turística assenta na disponibilização de scooters elétricas para Turistas em Portugal.</t>
  </si>
  <si>
    <t>Projeto de desenvolvimento de imagem corporativa, ferramentas de marketing e empresa, bem como na aquisição de serviços de consultoria na certificação de produtos eletrónicos e eletromecânicos para acesso a mercados nacionais e internacionais.</t>
  </si>
  <si>
    <t>Faro, Loulé</t>
  </si>
  <si>
    <t>LUFINHA, UNIPESSOAL LDA</t>
  </si>
  <si>
    <t>ONDAS E DESAFIOS, LDA</t>
  </si>
  <si>
    <t>GREEN ROOTS - TURISMO E TRADIÇÃO, LDA</t>
  </si>
  <si>
    <t>PORTIMAR - AGÊNCIA DE VIAGENS E TURISMO LDA</t>
  </si>
  <si>
    <t>DREAM WAVE - ACTIVIDADES MARÍTIMO-TURÍSTICAS LDA</t>
  </si>
  <si>
    <t>SOCIEDADE TURISTICA VASCO DA GAMA S.A.</t>
  </si>
  <si>
    <t>MOONSHAPES - DESIGN &amp; NEW MEDIA, LDA</t>
  </si>
  <si>
    <t>GOLDEN PROPERTIES, SOCIEDADE DE MEDIAÇÃO IMOBILIÁRIA LDA</t>
  </si>
  <si>
    <t>LONDUR INTERNATIONAL, LDA</t>
  </si>
  <si>
    <t>TEE TIMES - AGÊNCIA DE VIAGENS E TURISMO, UNIPESSOAL LDA</t>
  </si>
  <si>
    <t>Internacionalização dos Serviços do Vilamoura Sailing</t>
  </si>
  <si>
    <t>ALG-02-0752-FEDER-028021</t>
  </si>
  <si>
    <t>SPRINT2</t>
  </si>
  <si>
    <t>ALG-02-0752-FEDER-030656</t>
  </si>
  <si>
    <t>Carob World _ Internacionalização</t>
  </si>
  <si>
    <t>ALG-02-0752-FEDER-032699</t>
  </si>
  <si>
    <t>Promoção internacional de novo Hotel Rural de 4 estrelas</t>
  </si>
  <si>
    <t>ALG-02-0752-FEDER-034137</t>
  </si>
  <si>
    <t>Promoção internacional dos cruzeiros na Ria Formosa</t>
  </si>
  <si>
    <t>ALG-02-0752-FEDER-034145</t>
  </si>
  <si>
    <t>Internacionalização da Oferta de Turismo Náutco na Costa Algarvia</t>
  </si>
  <si>
    <t>ALG-02-0752-FEDER-034331</t>
  </si>
  <si>
    <t>Seacret Tours - Experiências integradas</t>
  </si>
  <si>
    <t>ALG-02-0752-FEDER-034413</t>
  </si>
  <si>
    <t>Reposicionamento e internacionalização do projeto Roots Vilamoura</t>
  </si>
  <si>
    <t>ALG-02-0752-FEDER-034478</t>
  </si>
  <si>
    <t>INDUSTRIAL FARENSE GLOBAL 2020</t>
  </si>
  <si>
    <t>ALG-02-0752-FEDER-034558</t>
  </si>
  <si>
    <t>Portimar - Internacionalização B2B e B2C</t>
  </si>
  <si>
    <t>ALG-02-0752-FEDER-034582</t>
  </si>
  <si>
    <t>Posicionamento da DREAMWAVE nos mercados internacionais</t>
  </si>
  <si>
    <t>ALG-02-0752-FEDER-034737</t>
  </si>
  <si>
    <t>ALGARVE RIDERS INTERNATIONAL</t>
  </si>
  <si>
    <t>ALG-02-0752-FEDER-034930</t>
  </si>
  <si>
    <t>Hotel Vasco da Gama - Reforço do posicionamento junto dos mercados externos</t>
  </si>
  <si>
    <t>ALG-02-0752-FEDER-034937</t>
  </si>
  <si>
    <t>MOONSHAPES Internacionalizar 2020</t>
  </si>
  <si>
    <t>ALG-02-0752-FEDER-034984</t>
  </si>
  <si>
    <t>Golden International Strategy</t>
  </si>
  <si>
    <t>ALG-02-0752-FEDER-035171</t>
  </si>
  <si>
    <t>LONDUR Internacionalização 2020</t>
  </si>
  <si>
    <t>ALG-02-0752-FEDER-035185</t>
  </si>
  <si>
    <t>TEE TIMES Global</t>
  </si>
  <si>
    <t>ALG-02-0752-FEDER-035223</t>
  </si>
  <si>
    <t>Criação (Projeto de Inovação submitido) e divulgação internacional do projeto Vilamoura Sailing, que se baseia na disponibilização de serviços de turismo nautico, nas vertentes de Turismo desportivo (Centro de alto rendimento) e Turismo de Lazer (Pack's Turisticos).</t>
  </si>
  <si>
    <t>O projecto SPRINT2 visa promover a competitividade da SPAROS através do aumento da sua visibilidade internacional, com vista a promover o aumento das exportações para os mercados Europeu e global, através do desenvolvimento dos seus processos de qualificação para a internacionalização.</t>
  </si>
  <si>
    <t>A CAROB WORLD pretende promover internacionalmente a produção de produtos com base em alfarroba, produtos inovadores e benéficos para a saúde, valorizado um recurso endógeno da região do Algarve.</t>
  </si>
  <si>
    <t>O projeto da POSPELOV visa posicionar, no mercado internacional, um novo Hotel Rural de 4 estrelas com 20q e espaço para eventos com capacidade para 175 pax, inserido numa propriedade agricola com 10ha, com ações dirigidas prioritariamente para o mercado da Russia e dos Paises Nórdicos do Báltico.</t>
  </si>
  <si>
    <t>O projeto da TAVARES &amp; GUERREIRO visa o posicionamento internacional da oferta de cruzeiros de animação turistica na Ria Formosa, em catamarã a motor de 90 lugares, com saídas a partir de Olhão. As atividades incluem experiências culturais, gastronómicas, birdwatching e turismo de natureza.</t>
  </si>
  <si>
    <t>Internacionalização da Oferta de Turismo Náutico na Costa Algarvia (Lufinha, Lda)</t>
  </si>
  <si>
    <t>A Ondas e Desafios é uma start-up do Turismo que nasce com o propósito de inovar o setor das marítimo-turísticas, criando uma oferta atrativa para novos mercados turísticos. A empresa pretende criar uma marca forte com impacto junto do segmento B2B e B2C em novos mercados internacionais.</t>
  </si>
  <si>
    <t>O projeto da GREEN ROOTS visa aumentar o potencial de internacionalização de um Hotel com 64 apartamentos e restaurante, sito em Vilamoura. O empreendimento encontra-se em profundo reposicionamento e reestruturação, com vista à captação de novos e mais qualificados segmentos de mercados externos.</t>
  </si>
  <si>
    <t>A INDUSTRIAL FARENSE pretende reposicionar-se no mercado internacional, em particular em paises onde perdeu quota (ex. Japão). Com a entrada em funcionamento da nova fábrica a empresa tem condições para produzir mais goma e gérmen de alfarroba e com melhor qualidade.</t>
  </si>
  <si>
    <t>O presente projeto tem como objetivo capacitar a Portimar para a internacionalização, através de fatores dinâmicos de competitividade, que permitirá aumentar as exportações, a notoriedade e visibilidade internacional da empresa e de Portugal, enquanto destino turístico de eleição.</t>
  </si>
  <si>
    <t>No ano em que cumpre 15 anos de atividade (2018), a DREAMWAVE, com operações em Albufeira, pretende iniciar o desenvolvimento de um plano de comunicação estruturado, vocacioando para reforçar o seu posicionamento nos mercados externos.</t>
  </si>
  <si>
    <t>Este projeto visa a promoção internacional da marca Algarve Riders nos principais mercados emissores.</t>
  </si>
  <si>
    <t>O corrente projeto de investimento tem como objetivo fundamental fomentar a competitividade do Hotel Vasco da Gama através do aumento da sua taxa média de ocupação e volume de negócios internacional até 2020.</t>
  </si>
  <si>
    <t>O projeto de internacionalização da MOONSHAPES tem como objetivo posicionar a plataforma PROPPY no mercado internacional, através de uma estratégia inovadora para a empresa que favoreça a sua rápida entrada no mercado.</t>
  </si>
  <si>
    <t>Este projeto terá um papel primordial na promoção do Algarve além-fronteiras enquanto destino turístico de excelência, e na atração e captação de investimento estrangeiro para Portugal. A diversificação de mercados e a forte presença internacional são o foco da GOLDEN PROPERTIES.</t>
  </si>
  <si>
    <t>A LONDUR INTERNATIONAL desenvolveu um formato de programa de TV inovador que, depois de testado em Portugal, pretende internacionalizar para 4 mercados europeus de grande consumo (Espanha, Reino Unido, Holanda e Alemanha).</t>
  </si>
  <si>
    <t>A Tee Times vai reforçar o seu posicionamento nos mercados internacionais tendo em vista a venda do produto golfe.</t>
  </si>
  <si>
    <t>ALG-24-2017-22</t>
  </si>
  <si>
    <t>INOVINTER - CENTRO DE FORMAÇÃO E DE INOVAÇÃO TECNOLÓGICA</t>
  </si>
  <si>
    <t>Vida Ativa para Desempregados</t>
  </si>
  <si>
    <t>ALG-05-3524-FSE-000130</t>
  </si>
  <si>
    <t>Visa potenciar o regresso ao mercado de trabalho dos desempregados inscritos no Serviço Público de Emprego, através da participação em percursos de formação modular, com base em unidades de formação de curta duração do Catálogo Nacional de Qualificações, e ou da realização de Formação Prática em Contexto de Trabalho, que complemente o percurso de formação ou as competências adquiridas em diferentes contextos.</t>
  </si>
  <si>
    <t>Promoção de microempreendedorismo</t>
  </si>
  <si>
    <t>ROBERTO JORGE DA FONSECA FRANCISCO</t>
  </si>
  <si>
    <t>Aumento da visibilidade da empresa no mercado e crescimento sustentável da mesma no meio geográfico em que se insere</t>
  </si>
  <si>
    <t>ALG-05-3827-FEDER-000007</t>
  </si>
  <si>
    <t>A startup possui o propósito de possuir produtos de elevada qualidade para a cosmética masculina, suprindo uma clara necessidade do sector. A plataforma será capaz de responder aos desafios do mercado nacional e internacional, este último no médio/longo prazo, firmando novas parcerias, promovendo a empregabilidade, aumentar o grau de inovação em termos de abordagem ao mercado, através de modernas técnicas de marketing digital.</t>
  </si>
  <si>
    <t>PI 9.4</t>
  </si>
  <si>
    <t>ALG-38-2017-20</t>
  </si>
  <si>
    <t>ADMINISTRAÇÃO REGIONAL DE SAÚDE DO ALGARVE, I.P.</t>
  </si>
  <si>
    <t>Formação de Profissionais do Setor da Saúde</t>
  </si>
  <si>
    <t>ALG-06-4538-FSE-000002</t>
  </si>
  <si>
    <t>A presente candidatura tem como o principal objetivo colmatar as necessidades formativas da ARS Algarve, enquadrando-as nas prioridades do aviso de abertura. Desenvolveram-se estratégias integradas, flexíveis, sistemáticas, quantitativas, qualitativas e transdisciplinares, com o objetivo de aproximar as necessidades institucionais e profissionais da oferta formativa no sentido do desenvolvimento e da inovação.</t>
  </si>
  <si>
    <t>ALG-M8-2017-11</t>
  </si>
  <si>
    <t>GOOD MOMENTS - INDÚSTRIA CRIATIVA DE CULTURA E ALIMENTAÇÃO TRADICIONAL, LDA</t>
  </si>
  <si>
    <t>COMPMEL E TEMPUS, LDA</t>
  </si>
  <si>
    <t>PADARIA BARREIRINHAS LDA</t>
  </si>
  <si>
    <t>DELAURENT - TURISMO, COMUNICAÇÃO E CONSULTORIA, LDA</t>
  </si>
  <si>
    <t>AAC no âmbito do SI2E - DLBC FARO 2020</t>
  </si>
  <si>
    <t>ALG-06-4740-FSE-000023</t>
  </si>
  <si>
    <t>ALG-06-4740-FSE-000024</t>
  </si>
  <si>
    <t>ALG-06-4740-FSE-000026</t>
  </si>
  <si>
    <t>ALG-06-4740-FSE-000028</t>
  </si>
  <si>
    <t>O projeto Algarve Mediterrânico – Atelier Móvel permitirá expandir a atividade da Good Moments, respondendo às crescentes solicitações para realizar demonstrações de cozinha, aulas culinárias e catering com cozinha ao vivo, no exterior das instalações. Será criada uma unidade itinerante, suportada por uma equipa a contratar, e modernos equipamentos e utensílios, e realizados investimentos nas instalações da empresa, para suporte à atividade.</t>
  </si>
  <si>
    <t>O Projeto é promovido por uma empresa recém-criada para fabrico de doces, compotas e geleias, e embalamento de mel, para comercialização em mercados e feiras, destinado ao segmento 'gourmet' e 'handmade'. O objetivo é desenvolver um negócio sustentável, baseado na criação de uma unidade de produção, através da remodelação de uma antiga fábrica de pão situada em S. Marcos da Serra, Silves, e criação de uma estrutura de comercialização.</t>
  </si>
  <si>
    <t>O investimento a realizar, alinhado à contratação de mais colaboradores, possibilitará a modernização e expansão da atividade e a maior promoção da sua oferta, pretendendo-se também criar sinergias entre o comércio local - formulando novas parcerias para a criação de pontos de vendas - e participar ao longo do ano em feiras e eventos gastronómicos regionais com expositores dos seus produtos.</t>
  </si>
  <si>
    <t>O projeto pretende ser inovador no Baixo Guadiana e no Algarve, com uma estratégia e conceito bem definido que tem sido fator de sucesso desde a sua abertura. O projeto será um ponto de referência na dinamização dos nossos recursos naturais fazendo uma transição entre o litoral e a serra. Irá proporcionar condições de excelência com zonas adaptadas de lazer condizentes com a qualidade que temos tentado aportar desde o início.</t>
  </si>
  <si>
    <t>H. F. MARTINS - HOTELARIA, LDA</t>
  </si>
  <si>
    <t>FELISMINA ANTONIA MARIA DOMINGOS</t>
  </si>
  <si>
    <t>GERAÇÃO ELOQUENTE LDA</t>
  </si>
  <si>
    <t>Algarve Mediterrânico – Atelier Móvel</t>
  </si>
  <si>
    <t>ALG-06-5141-FEDER-000034</t>
  </si>
  <si>
    <t>Unidade de produção COMPMEL</t>
  </si>
  <si>
    <t>ALG-06-5141-FEDER-000035</t>
  </si>
  <si>
    <t>Expansão e modernização da produção e distribuição do Pão Tradicional de São Marcos</t>
  </si>
  <si>
    <t>ALG-06-5141-FEDER-000037</t>
  </si>
  <si>
    <t>Adaptação do Salão do Hotel Quinta do Marco em Sala de Eventos</t>
  </si>
  <si>
    <t>ALG-06-5141-FEDER-000038</t>
  </si>
  <si>
    <t>Monte do Malhão - turismo natural, cultural e de lazer no Baixo Guadiana</t>
  </si>
  <si>
    <t>ALG-06-5141-FEDER-000039</t>
  </si>
  <si>
    <t>Modernização de fábrica de bolos</t>
  </si>
  <si>
    <t>ALG-06-5141-FEDER-000045</t>
  </si>
  <si>
    <t>Restaurante Mato-à-vista</t>
  </si>
  <si>
    <t>ALG-06-5141-FEDER-000048</t>
  </si>
  <si>
    <t>Pretende-se adaptar o salão do Hotel em sala de eventos para 140/150 pessoas, bem como adquirir todas as máquinas e utensílios necessários para prestar um serviço de qualidade e conforto ao cliente. Este serviço irá permitir combater a sazonalidade, tornando o Hotel mais rentável, de forma a esbater a estrutura de custos dos recursos humanos. Estima criar 3 postos de trabalho, por forma a satisfazer um serviço de excelência.</t>
  </si>
  <si>
    <t>O projeto tem com principal objetivo a modernização do espaço da fábrica,, aquisição de uma viatura equipada com sistema de frio, colocação de um toldo no edifício, aquisição de alguns equipamentos, nomeadamente um forno , 1 armário, uma amssadeira uma batedeira e uma divisora enroladora e aquisição de um sistema informático composto por POS, impressora térmica, gaveta metálica e programa informático certificado.</t>
  </si>
  <si>
    <t>O projeto consiste na modernização do restaurante Mato-a-vista, com intuito de torná-lo capaz de fazer face à procura existente em época alta assim como atrair mais clientes na época baixa. Para tal é necessário realizar algumas obras assim como adquirir equipamentos modernos e eficientes que permitam conservar os alimentos. Será, igualmente, necessário a contratação de novos funcionários para que seja possível chegar aos objetivos do restaurante</t>
  </si>
  <si>
    <t>Serviços e redes de intervenção social e de saúde</t>
  </si>
  <si>
    <t>CENTRO HOSPITALAR UNIVERSITÁRIO DO ALGARVE, E.P.E.</t>
  </si>
  <si>
    <t>ALG-06-4538-FSE-000001</t>
  </si>
  <si>
    <t>SAICT-45-2015-03</t>
  </si>
  <si>
    <t>SAICT-45-2016-01</t>
  </si>
  <si>
    <t>SAICT-45-2016-02</t>
  </si>
  <si>
    <t>SAICT-45-2017-01</t>
  </si>
  <si>
    <t>ALG-46-2015-14</t>
  </si>
  <si>
    <t>ALG-46-2017-05</t>
  </si>
  <si>
    <t>SI-47-2015-08</t>
  </si>
  <si>
    <t>SI-47-2015-12</t>
  </si>
  <si>
    <t>SI-47-2015-16</t>
  </si>
  <si>
    <t>SI-47-2015-33</t>
  </si>
  <si>
    <t>SI-47-2016-11</t>
  </si>
  <si>
    <t>SI-51-2015-13</t>
  </si>
  <si>
    <t>SI-51-2015-21</t>
  </si>
  <si>
    <t>SI-53-2015-27</t>
  </si>
  <si>
    <t>ALG-51-2015-13</t>
  </si>
  <si>
    <t>SI-51-2016-02</t>
  </si>
  <si>
    <t>SI-51-2016-13</t>
  </si>
  <si>
    <t>SI-51-2016-20</t>
  </si>
  <si>
    <t>SI-51-2017-09</t>
  </si>
  <si>
    <t>SI-51-2017-19</t>
  </si>
  <si>
    <t>SI-52-2015-06</t>
  </si>
  <si>
    <t>SI-52-2015-14</t>
  </si>
  <si>
    <t>SI-52-2015-19</t>
  </si>
  <si>
    <t>ALG-52-2015-01</t>
  </si>
  <si>
    <t>SI-52-2015-22</t>
  </si>
  <si>
    <t>ALG-52-2015-02</t>
  </si>
  <si>
    <t>SI-52-2015-29</t>
  </si>
  <si>
    <t>SI-52-2016-04</t>
  </si>
  <si>
    <t>SI-52-2016-17</t>
  </si>
  <si>
    <t>SI-52-2016-21</t>
  </si>
  <si>
    <t>ALG-C9-2016-11</t>
  </si>
  <si>
    <t>SI-52-2017-11</t>
  </si>
  <si>
    <t>SI-53-2015-03</t>
  </si>
  <si>
    <t>SI-53-2015-05</t>
  </si>
  <si>
    <t>SI-53-2015-15</t>
  </si>
  <si>
    <t>SI-53-2015-18</t>
  </si>
  <si>
    <t>SI-53-2015-28</t>
  </si>
  <si>
    <t>SI-53-2015-25</t>
  </si>
  <si>
    <t>SI-53-2015-20</t>
  </si>
  <si>
    <t>ALG-53-2015-03</t>
  </si>
  <si>
    <t>SI-53-2015-30</t>
  </si>
  <si>
    <t>ALG-53-2015-15</t>
  </si>
  <si>
    <t>SI-53-2016-01</t>
  </si>
  <si>
    <t>SI-53-2016-03</t>
  </si>
  <si>
    <t>SI-53-2016-19</t>
  </si>
  <si>
    <t>SI-53-2016-12</t>
  </si>
  <si>
    <t>ALG-M1-2016-14</t>
  </si>
  <si>
    <t>SI-53-2017-20</t>
  </si>
  <si>
    <t xml:space="preserve">Eixo 1 </t>
  </si>
  <si>
    <t xml:space="preserve">Eixo 2 </t>
  </si>
  <si>
    <t xml:space="preserve">Eixo 3 </t>
  </si>
  <si>
    <t xml:space="preserve">Eixo 4 </t>
  </si>
  <si>
    <t xml:space="preserve">Eixo 5 </t>
  </si>
  <si>
    <t xml:space="preserve">Eixo 6 </t>
  </si>
  <si>
    <t xml:space="preserve">Eixo 7 </t>
  </si>
  <si>
    <t xml:space="preserve">Eixo 8 </t>
  </si>
  <si>
    <t xml:space="preserve">Eixo 9 </t>
  </si>
  <si>
    <t>AZIRLAND LDA</t>
  </si>
  <si>
    <t>Nova unidade internacionalizada inovadora de criação de têxteis com arte</t>
  </si>
  <si>
    <t>ALG-02-0752-FEDER-029422</t>
  </si>
  <si>
    <t>OT 03</t>
  </si>
  <si>
    <t>Capacitação de uma unidade de criação e comercialização de artigos de vestuário estampados com criações de artistas plásticos Portugueses.</t>
  </si>
  <si>
    <t>DEQUATTRO RESORTS &amp; RESIDENCES, S.A.</t>
  </si>
  <si>
    <t>Ponta Grande - Resort de excelencia internacional</t>
  </si>
  <si>
    <t>ALG-02-0752-FEDER-034365</t>
  </si>
  <si>
    <t>O projeto Reforça a capacitação da empresa para a internacionalização, com o aumento das exportações pela aplicação de novos modelos empresariais de internacionalização, permitindo potenciar o aumento da sua base exportadora pelo otimiização da utilização da capacidade instalada de alojamento.</t>
  </si>
  <si>
    <t>FRUSOAL-FRUTAS SOTAVENTO ALGARVE LDA</t>
  </si>
  <si>
    <t>ALG-02-0752-FEDER-034895</t>
  </si>
  <si>
    <t>Projeto de internacionalização da FRUSOAL - Frutas Sotavento Algarve, Lda.: incremento da competitividade e do volume de exportações, junto de atuais clientes e novos, consolidando e diversificando os mercados externos, assente numa estratégia inovadora: organizacional/ marketing.</t>
  </si>
  <si>
    <t>Projeto de internacionalização da FRUSOAL - Frutas Sotavento Algarve, Lda.</t>
  </si>
  <si>
    <t>Requalificação da Rua 25 de Abril</t>
  </si>
  <si>
    <t>ALG-04-2316-FEDER-000012</t>
  </si>
  <si>
    <t>A operação abrange a requalificação de uma das principais vias de acesso a Castro Marim (Rua 25 de Abril), a qual desemboca no centro histórico da vila e dá acesso a vários serviços, bem como a elementos patrimoniais históricos de forte expressão. A intervenção contribui para a qualidade urbanística de Castro Marim, ao nível da segurança e mobilidade e permitirá também uma melhoria significativa a nível da rede de drenagem de águas pluviais.</t>
  </si>
  <si>
    <t>Plano de Gestão e Divulgação do PARU de Loulé</t>
  </si>
  <si>
    <t>ALG-04-2316-FEDER-000022</t>
  </si>
  <si>
    <t>A operação consiste na elaboração do Plano de Gestão e Divulgação do PARU de Loulé.</t>
  </si>
  <si>
    <t>Plano de Gestão e Divulgação do PARU de Quarteira</t>
  </si>
  <si>
    <t>ALG-04-2316-FEDER-000023</t>
  </si>
  <si>
    <t>A operação consiste na elaboração do Plano de Gestão e Divulgação do PARU de Quarteira.</t>
  </si>
  <si>
    <t>Gestão, promoção e animação urbana do PARU de Tavira</t>
  </si>
  <si>
    <t>ALG-04-2316-FEDER-000028</t>
  </si>
  <si>
    <t>Com esta operação pretende-se apresentar diversas iniciativas no âmbito da gestão, animação da área urbana, promoção e dinamização da atividade económica que vise a melhoria o ambiente urbano, da área de intervenção do PARU Tavira. A candidatura vai ser uma operação conjunta entre duas entidades: Município de Tavira e Associação para o Desenvolvimento Integrado da Baixa de Tavira.</t>
  </si>
  <si>
    <t>LETRAS GENEROSAS LDA</t>
  </si>
  <si>
    <t>ALPESTANA, PINTO &amp; ROXO, LDA</t>
  </si>
  <si>
    <t>ALG-05-3321-FSE-000003</t>
  </si>
  <si>
    <t>O projeto prevê a realização de investimentos para requalificação do espaço de trabalho, e novos equipamentos, resultando na criação de condições necessárias para se puder desenvolver novos projetos de TIC, prestando uma melhor qualidade de serviço ao cliente com novos produtos e serviços, e criar novas parcerias.</t>
  </si>
  <si>
    <t>ALG-05-3321-FSE-000004</t>
  </si>
  <si>
    <t>O Palácio do Tenente corresponde a um imóvel classificado como património histórico, o qual se visa intervencionar por forma a aliar o histórico ao sofisticado, permitindo que o espaço configure um percurso de experiências artísticas, culturais e de entretenimento.</t>
  </si>
  <si>
    <t>CENTRO DE FORMAÇÃO PROFISSIONAL PARA O SECTOR ALIMENTAR (CFPSA)</t>
  </si>
  <si>
    <t>INSTITUTO DO EMPREGO E FORMAÇÃO PROFISSIONAL, I.P.</t>
  </si>
  <si>
    <t>ALG-05-3524-FSE-000131</t>
  </si>
  <si>
    <t>ALG-05-3524-FSE-000132</t>
  </si>
  <si>
    <t>ALG-05-3827-FEDER-000002</t>
  </si>
  <si>
    <t>ALG-05-3827-FEDER-000005</t>
  </si>
  <si>
    <t>Palácio do Tenente</t>
  </si>
  <si>
    <t>Modernização da LETRAS GENEROSAS</t>
  </si>
  <si>
    <t>LIVTC PORTUGAL LDA</t>
  </si>
  <si>
    <t>Expansão e modernização da LIVTC Portugal</t>
  </si>
  <si>
    <t>ALG-05-3827-FEDER-000009</t>
  </si>
  <si>
    <t>O projeto, na vertente de expansão da empresa, visa criar as fundações da próxima fase de crescimento da empresa, capacitando-a a endereçar através da marca Innuos um maior leque de países, garantindo os recursos humanos necessários bem como validando a estratégia de entrada em 2 novos mercados-alvo: França e EUA. Para além disso o projeto pretende modernizar a empresa através da aquisição de ferramentas que a permitam tornar-se mais eficiente.</t>
  </si>
  <si>
    <t>ALG-M8-2017-14</t>
  </si>
  <si>
    <t>ALG-M8-2017-12</t>
  </si>
  <si>
    <t>HIDROMONCHIQUENSE - CANALIZAÇÕES, LDA</t>
  </si>
  <si>
    <t>JOÃO MANUEL ALVES MARREIROS</t>
  </si>
  <si>
    <t>VENTO ELEGANTE LDA</t>
  </si>
  <si>
    <t>AAC no âmbito do SI2E - DLBC ADERE 2020</t>
  </si>
  <si>
    <t>ALG-06-4740-FSE-000031</t>
  </si>
  <si>
    <t>A operação consiste na remodelação de um espaço comercial já existente mas afecto a outra actividade, de modo a transforma-lo num local de armazenagem, exposição e venda ao publico de produtos relacionados com as actividades da empresa: canalização e climatização, sistemas de rega, manutenção de jardins, tratamento de piscinas, entre outros. Com a aquisição deste novo equipamento, possibilita a prestação de novos serviços, para novos clientes.</t>
  </si>
  <si>
    <t>ALG-06-4740-FSE-000032</t>
  </si>
  <si>
    <t>Com a implementação e execução de projeto pretende-se fundamentalmente criar um espaço de pernoita com equipamentos de apoio adequadas face às necessidades específicas das autocaravanas.</t>
  </si>
  <si>
    <t>AAC no âmbito do SI2E - DLBC PESCA DO BARLAVENTO DO ALGARVE</t>
  </si>
  <si>
    <t>ALG-06-4740-FSE-000033</t>
  </si>
  <si>
    <t>A marca The Ocean Week promete revolucionar o mercado das regatas no Algarve, com a sua dinâmica, rotas, e oferta de atividade por toda a região do Algarve, permitindo assim que seja desenvolvido o turismo náutico, nesta região com condições únicas para a prática de modalidades náuticas e turísticas.</t>
  </si>
  <si>
    <t>ALG-M8-2017-16</t>
  </si>
  <si>
    <t>Ricardo da Cunha Gonzalez Falé</t>
  </si>
  <si>
    <t>NUNO GRAVE - ENGENHARIA LDA</t>
  </si>
  <si>
    <t>OLGA MARIA TEIXEIRA AMARAL LUDOVICO</t>
  </si>
  <si>
    <t>ALG-06-4740-FSE-000016</t>
  </si>
  <si>
    <t>A YouFind - Algarve é uma empresa inovadora, criadora do próprio emprego do promotor, com conhecimentos avançados de marketing e estratégia comercial, que visa oferecer o serviço de Passeios. Insere-se na estratégia para desenvolvimento turístico do Algarve, assente em eixos complementares ao produto SOL/MAR, contribuindo para a diminuição da sazonalidade e para a qualidade dos produtos turísticos da região.</t>
  </si>
  <si>
    <t>AAC no âmbito do SI2E - DLBC LAGOS 2020</t>
  </si>
  <si>
    <t>ALG-06-4740-FSE-000018</t>
  </si>
  <si>
    <t>A operação traduz-se na melhoria do desempenho da Empresa e no aumento da capacidade de resposta ao nível de qualidade dos Projectos e dos tempos de resposta, logo no continuo aumento do número de clientes no âmbito nomeadamente da Reabilitação Urbana–prioridade da Promotora e referência no Eixo 5 EDL LAGOS CIDADE 2020. O Protejo enquadra-se igualmente com os objectivos e prioridades definidos no Aviso de abertura Nº ALG–M8– 2017–16.</t>
  </si>
  <si>
    <t>ALG-06-4740-FSE-000020</t>
  </si>
  <si>
    <t>A candidatura consiste na ampliação da unidade de alojamento local existente, com aumento da capacidade de 7 para 14 pessoas, com possibilidade de atingir as 20. A referida ampliação irá conduzir à criação de um posto de trabalho por contrato sem termo.</t>
  </si>
  <si>
    <t>Área de acolhimento e de serviço para autocaravanas</t>
  </si>
  <si>
    <t>ALG-06-5141-FEDER-000042</t>
  </si>
  <si>
    <t>AUMENTO DA CAPACIDADE INSTALADA DA EMPRESA EXISTENTE E ABERTURA DE LOJA</t>
  </si>
  <si>
    <t>ALG-06-5141-FEDER-000024</t>
  </si>
  <si>
    <t>Implementação de SW desenvolvido à medida,assente na tecnologia BIM que permitirá uniformizar processos,traduzindo-se numa maior produtividade,qualidade dos Projectos e contratação de 3 colaboradores.</t>
  </si>
  <si>
    <t>ALG-06-5141-FEDER-000027</t>
  </si>
  <si>
    <t>Ampliação das Casas D'Aldeia</t>
  </si>
  <si>
    <t>ALG-06-5141-FEDER-000031</t>
  </si>
  <si>
    <t>SAICT-45-2017-02</t>
  </si>
  <si>
    <t>UNIVERSIDADE DO ALGARVE</t>
  </si>
  <si>
    <t>CENTRO DE CIÊNCIAS DO MAR DO ALGARVE</t>
  </si>
  <si>
    <t>EvHe .: Origens e Evolução da Coginção Humana e o imapcto da ecologia costeira no SW Ibérico</t>
  </si>
  <si>
    <t>ALG-01-0145-FEDER-027833</t>
  </si>
  <si>
    <t>VITAL .: Identificação de Sequências variantes em genomas humanos e estabelecimento da causalidade dessas variantes na NCVE - VITAL</t>
  </si>
  <si>
    <t>ALG-01-0145-FEDER-028044</t>
  </si>
  <si>
    <t>CLIMFISH .: Análise da vulnerabilidade da pesca costeira às mudanças climáticas na costa Portuguesa</t>
  </si>
  <si>
    <t>ALG-01-0145-FEDER-028518</t>
  </si>
  <si>
    <t>ENLACE .: Abordagem holística á simulação da evolução da costa a longo prazo</t>
  </si>
  <si>
    <t>ALG-01-0145-FEDER-028949</t>
  </si>
  <si>
    <t>PROLAR .: Programação metabólica precoce em peixes mediante modulação nutricional</t>
  </si>
  <si>
    <t>ALG-01-0145-FEDER-029151</t>
  </si>
  <si>
    <t>MugePortal .: Concheiros de Muge: Um novo portal para os últimos caçadores-recolectores do vale do Tejo, Portugal</t>
  </si>
  <si>
    <t>ALG-01-0145-FEDER-029680</t>
  </si>
  <si>
    <t>Odoracid .: Efeitos da acidificação dos oceanos no sistema neuronal do Linguado, Solea senegalensis</t>
  </si>
  <si>
    <t>ALG-01-0145-FEDER-030262</t>
  </si>
  <si>
    <t>BECORV .: Bases ecológicas para uma gestão sustentável da corvina</t>
  </si>
  <si>
    <t>ALG-01-0145-FEDER-030278</t>
  </si>
  <si>
    <t>DEvoCancer .: Descodificação da evolução do cancro da mama através de assinaturas de expressão diferencial do alelo mutado</t>
  </si>
  <si>
    <t>ALG-01-0145-FEDER-031477</t>
  </si>
  <si>
    <t>ReaDyHyCiCN .: Estudos da dinâmica da combustão do hidrogénio em nanotubos de carbono</t>
  </si>
  <si>
    <t>ALG-01-0145-FEDER-031955</t>
  </si>
  <si>
    <t>Faro, Horta</t>
  </si>
  <si>
    <t>SI-47-2017-13</t>
  </si>
  <si>
    <t>ROLEAR.ON - SOLUÇÕES DE ENGENHARIA, S.A.</t>
  </si>
  <si>
    <t>SI-47-2017-03</t>
  </si>
  <si>
    <t>Desenvolvimento de um novo sistema AVAC baseado em jatos confluentes</t>
  </si>
  <si>
    <t>ALG-01-0247-FEDER-027811</t>
  </si>
  <si>
    <t>FEEDFIRST .: Desenvolvimento de uma nova tecnologia para cultivo de larvas de peixes à primeira alimentação</t>
  </si>
  <si>
    <t>ALG-01-0247-FEDER-034050</t>
  </si>
  <si>
    <t>A presente proposta visa a conceção e desenvolvimento de um novo sistema AVAC baseado em jatos confluentes, configurando um dispositivo vertical de canto para ventilação, aquecimento e arrefecimento de ar junto das paredes através de jatos.</t>
  </si>
  <si>
    <t>O projecto pretende desenvolver um kit tecnológico, alimento e tanque de cultivo, para o larvas de peixes marinhos à primeira alimentação, que aproveite o seu alto potencial de crescimento, garanta uma qualidade de água óptima, reduza mortalidades, e permita um custo de produção razoável.</t>
  </si>
  <si>
    <t>PINE VILLAS, LDA</t>
  </si>
  <si>
    <t>PINE VILLAS RUR-URBAN RESORT</t>
  </si>
  <si>
    <t>ALG-02-0853-FEDER-024122</t>
  </si>
  <si>
    <t>O projeto da PINE VILLAS visa a requalificação de edifício devoluto na Quinta do Pinhão em Lagos para instalação de uma nova unidade de alojamento turistico, animação turistica, restauração e promoção gastronómica.</t>
  </si>
  <si>
    <t>AMORIM ISOLAMENTOS, S.A.</t>
  </si>
  <si>
    <t>EvaporCork .: Arrefecimento evaporativo passivo de fachadas com recurso a ICB</t>
  </si>
  <si>
    <t>ALG-01-0247-FEDER-033357</t>
  </si>
  <si>
    <t>O projeto EvaporCork visa o desenvolvimento de um novo sistema evaporativo passivo de fachadas revestidas com ICB, capaz de promover o arrefecimento de edifícios e mitigar o fenómeno da ilha de calor em países quentes e secos, alargando a oferta de revestimentos sustentáveis em ICB.</t>
  </si>
  <si>
    <r>
      <rPr>
        <b/>
        <sz val="10"/>
        <rFont val="Arial"/>
        <family val="2"/>
      </rPr>
      <t>Olhão</t>
    </r>
    <r>
      <rPr>
        <sz val="10"/>
        <rFont val="Arial"/>
        <family val="2"/>
      </rPr>
      <t xml:space="preserve"> (Porto e Murtosa)</t>
    </r>
  </si>
  <si>
    <r>
      <rPr>
        <b/>
        <sz val="10"/>
        <color theme="1"/>
        <rFont val="Arial"/>
        <family val="2"/>
      </rPr>
      <t>Silves</t>
    </r>
    <r>
      <rPr>
        <sz val="10"/>
        <color theme="1"/>
        <rFont val="Arial"/>
        <family val="2"/>
      </rPr>
      <t xml:space="preserve"> (Coimbra, Vendas Novas e Santa Maria da Feira)</t>
    </r>
  </si>
  <si>
    <t>ALG-04-2114-FEDER-000048</t>
  </si>
  <si>
    <t>Ecovia e Ciclovia da Costa Vicentina (Vila do Bispo/ Aljezur)</t>
  </si>
  <si>
    <t>O projeto assenta numa rede de ecovias e ciclovias que ligam os dois concelhos, permitindo aos seus utilizadores o contato com a natureza, usufruindo das caraterísticas únicas destes dois concelhos da Costa Vicentina</t>
  </si>
  <si>
    <t>Aljezur e Vila do Bispo</t>
  </si>
  <si>
    <t>ALG-04-2316-FEDER-000015</t>
  </si>
  <si>
    <t>ALG-04-2316-FEDER-000020</t>
  </si>
  <si>
    <t>ALG-04-2316-FEDER-000021</t>
  </si>
  <si>
    <t>ALG-04-2316-FEDER-000027</t>
  </si>
  <si>
    <t>Reabilitação do Antigo Edifício da Lota</t>
  </si>
  <si>
    <t>A presente ação propõe a renovação do antigo edifício da lota, com vista à sua reconversão num espaço alternativo de promoção de atividades culturais e criativas. A antiga lota passará a ter a função de multiusos, direcionada para a realização de eventos multiculturais (eventos, festividades, comemorações e tradições locais/regionais), contribuindo para a animação e dinamismo da economia local.</t>
  </si>
  <si>
    <t>Gestão e Animação do PARU - Silves</t>
  </si>
  <si>
    <t>Jardim da República - Silves</t>
  </si>
  <si>
    <t>O projecto de gestão e animação do PARU visa a operacionalização da dimensão imaterial do PARU de Silves, com um conjunto de iniciativas centradas na promoção, animação e gestão do território da ARU e dos seus recursos. Pretende-se, assim, a uma componente de valorização e de reforço da notoriedade interna e externamente da cidade, contribuindo para a melhoria da qualidade de vida, da regeneração e da revitalização da ARU.</t>
  </si>
  <si>
    <t>A operação pretende contribuir para a melhoria no que respeita à funcionalidade, coerência e estrutura do espaço público potenciando significativamente a capacidade de estacionamento e mobilidade para os moradores da zona habitacional a norte da área de intervenção e utentes quer das escolas na envolvente do jardim. Com a recuperação do Jardim da República pretende-se devolver à população um espaço verde de referência na cidade de Silves.</t>
  </si>
  <si>
    <t>Recuperação do Edifício do Compromisso Maritimo</t>
  </si>
  <si>
    <t>Destina-se a requalificar um edifício degradado e descaracterizado pelos usos e intervenções em que a preocupação de manter a nobreza original não se verificou. Foi o piso térreo que sofreu mais intervenções desadequadas sendo por isso alvo de uma intervenção mais profunda. Para o piso superior a intervenção preconizada é mínima pois conserva alguns elementos tradicionais. Inclui ainda a demolição da cobertura e o reforço estrutural do edifício.</t>
  </si>
  <si>
    <t>ALG-67-2017-08</t>
  </si>
  <si>
    <t>Qualidade dos sistemas de ensino e formação de nível não-superior</t>
  </si>
  <si>
    <t>ALG-07-5267-FSE-000002</t>
  </si>
  <si>
    <t>ALG-07-5267-FSE-000003</t>
  </si>
  <si>
    <t>ALG-07-5267-FSE-000005</t>
  </si>
  <si>
    <t>ALG-07-5267-FSE-000006</t>
  </si>
  <si>
    <t>ALG-07-5267-FSE-000007</t>
  </si>
  <si>
    <t>ALG-07-5267-FSE-000008</t>
  </si>
  <si>
    <t>AGRUPAMENTO DE ESCOLAS POETA ANTÓNIO ALEIXO</t>
  </si>
  <si>
    <t>ESCOLA SECUNDARIA DE LOULE</t>
  </si>
  <si>
    <t>AGRUPAMENTO DE ESCOLAS JÚLIO DANTAS, LAGOS</t>
  </si>
  <si>
    <t>AGRUPAMENTO DE ESCOLAS DE VILA REAL DE SANTO ANTÓNIO</t>
  </si>
  <si>
    <t>AGRUPAMENTO DE ESCOLAS JOÃO DE DEUS</t>
  </si>
  <si>
    <t>ESCOLA BÁSICA DOS 2º E 3º CICLOS D.MARTIM FERNANDES, ALBUFEIRA</t>
  </si>
  <si>
    <t>Formação contínua de professores, formadores e outros agentes de formação</t>
  </si>
  <si>
    <t>Pretende-se desenvolver formação contínua de docentes com vista ao desenvolvimento de competências profissionais promotoras do sucesso escolar, no âmbito do Prog. Nac.de Promoção do Sucesso Escolar, em resposta às fragilidades identificadas nos Planos de Ação Estratégica das Escolas associadas. Organiza-se em 62 cursos com 77 ações com enfoque nas práticas pedagógicas e didáticas, ambientes de aprendizagem inovadores e dinâmicas organizacionais</t>
  </si>
  <si>
    <t>Esta candidatura dá sequência ao processo induzido pelo Plano Nacional Promoção Sucesso Escolar e pretende apoiar a execução dos Planos de Ação Estratégica (PAE) das escolas. Assim, as estratégicas insertas nos PAE serão operacionalizadas, pelo plano de formação a apoiar,capacitando as equipas docentes incumbidas da sua condução e desenvolvimento, no sentido de melhorar o processo de ensino e de aprendizagem e concomitantemente o sucesso escolar</t>
  </si>
  <si>
    <t>O presente projeto articula-se com a política educativa, com as exigências do PNPSE e com os Planos de Ação Estratégica elaborados pelos agrupamentos de escolas, nos quais foram identificadas as necessidades de formação docente. Contribui para o desenvolvimento profissional dos docentes e organizacional das escolas, numa perpectiva ecológica, apoiando a melhoria das aprendizagens, a promoção do sucesso escolar e a prevenção do abandono escolar.</t>
  </si>
  <si>
    <t>O presente projeto encontra-se articulado com a política educativa, alinhado com as exigências do PNPSE e com os planos de Ação Estratégicos elaborados pelos agrupamentos de escola, nos quais foram identificadas as necessidades de formação para concretização dos mesmos. Visa a melhoria das aprendizagens, a promoção do sucesso escolar e prevenção do abandono escolar.</t>
  </si>
  <si>
    <t>O Plano de formação visa dar resposta às necessidades de formação contínua dos docentes da educação pré escolar e dos ensinos básico e secundário dos agrupamentos associados do CFAE Ria Formosa, identificadas nas escolas e enquadradas nas prioridades definidas pelo sistema educativo e, fundamentalmente, as decorrentes do programa Nacional de Promoção do Sucesso Escolar. As ações a realizar dão relevo à formação em didáticas específicas.</t>
  </si>
  <si>
    <t>Sendo possível através do CRESC Algarve 2020 obter apoio para a implementação do PNPSE, o CFAE de Albufeira, Lagoa e Silves, entidade vocacionada para formação contínua de docentes submete a presente candidatura. Estão associados ao Centro sete Agrupamentos de Escolas: Albufeira Poente, Albufeira, Ferreiras, Padre António Martins de Oliveira / Lagoa, Rio Arade, Silves e Silves Sul.</t>
  </si>
  <si>
    <t>ALG-07-5470-FSE-000003</t>
  </si>
  <si>
    <t>Aprendizagem ao longo da vida</t>
  </si>
  <si>
    <t>ALG-70-2017-21</t>
  </si>
  <si>
    <t>Cursos de Educação e Formação de Adultos (EFA)</t>
  </si>
  <si>
    <t>PI 10.3</t>
  </si>
  <si>
    <t>Os Cursos de Educação e Formação para Adultos (Cursos EFA) assumem-se como uma modalidade de formação de dupla certificação e constituem-se como o principal instrumento para a qualificação de adultos, visam a redução dos seus défices de qualificação bem como a melhoria dos níveis de empregabilidade e de inclusão social e profissional e inserem-se no quadro conceptual da educação e formação ao longo da vida.</t>
  </si>
  <si>
    <t>Data a que se reporta a informação: 30 / 06 / 2018</t>
  </si>
  <si>
    <t>Data da atualização dos dados: 10 / 07 / 2018</t>
  </si>
  <si>
    <t>ALG-01-0145-FEDER-029319</t>
  </si>
  <si>
    <t>IST-ID, ASSOCIAÇÃO DO INSTITUTO SUPERIOR TÉCNICO PARA A INVESTIGAÇÃO E O DESENVOLVIMENTO</t>
  </si>
  <si>
    <t>GT-LightUP .: Iluminar gasotransmissores sinalizadores</t>
  </si>
  <si>
    <t>Faro (Lisboa, Aveiro e Oeiras)</t>
  </si>
  <si>
    <t>CALIBRAFRUTA-EQUIPAMENTOS HORTOFRUTÍCOLAS LDA</t>
  </si>
  <si>
    <t>OtiCalFrut .: OtiCalFrut: CALibração ÓTIca de FRUTos</t>
  </si>
  <si>
    <t>ALG-01-0247-FEDER-033652</t>
  </si>
  <si>
    <t>O projeto OPTICALFRUT, promovido pela CALIBRAFRUTA em consórcio com o CEOT da Universidade do Algarve e a MCM Electronics visa desenvolver um módulo ótico para a calibração automática e não invasiva de fruta, através de parâmetros de qualidade interna e da verificação dos defeitos internos.</t>
  </si>
  <si>
    <t>Faro (Leiria e Vila Nova de Gaia)</t>
  </si>
  <si>
    <t>SI-47-2017-14</t>
  </si>
  <si>
    <t>DUAS SIGLAS - FORMAÇÃO E INVESTIGAÇÃO, LDA</t>
  </si>
  <si>
    <t>NIBAP .: Nucleo de Investigação em Biotecnologia e Agricultura de Precisão</t>
  </si>
  <si>
    <t>ALG-01-0247-FEDER-037303</t>
  </si>
  <si>
    <t>O projeto visa a constituição de um Nucleo de Investigação focado na área da Biotecnologia e Agricultura de Precisão.</t>
  </si>
  <si>
    <t>CVA - COMISSÃO VITIVINICOLA DO ALGARVE</t>
  </si>
  <si>
    <t>Algarve Wines &amp; Spirits</t>
  </si>
  <si>
    <t>ALG-02-0853-FEDER-017265</t>
  </si>
  <si>
    <t>PI 03.03</t>
  </si>
  <si>
    <t>O projeto Wines &amp; Spirits pretende o aumento da competividade das empresas do setor das bebidas do Algarve e a implementação de ferramentas de carácter inovador.</t>
  </si>
  <si>
    <t>Reabilitação do Espaço da antiga Igreja Matriz (atual Quintal da Câmara Municipal) com vista à ampliação do Museu Municipal de Arqueologia de Albufeira</t>
  </si>
  <si>
    <t>ALG-04-2316-FEDER-000024</t>
  </si>
  <si>
    <t>OT 06</t>
  </si>
  <si>
    <t>PI 06.05</t>
  </si>
  <si>
    <t>A proposta centra-se na conservação, restauro e valorização dos vestígios edificados da Igreja de Santa Maria, que correspondem à antiga Capela-Mor, tendo em vista a sua adaptação para espaço expositivo e de atividades culturais, e na criação de um novo espaço privado de uso público da cidade, um pátio murado que corresponde em dimensão às antigas naves da Igreja.</t>
  </si>
  <si>
    <t>Plano de Gestão e Divulgação do PARU de Albufeira e da Respetiva Implementação no período de 2017-2020</t>
  </si>
  <si>
    <t>ALG-04-2316-FEDER-000025</t>
  </si>
  <si>
    <t>A operação visa aumentar o nível de alavancagem de investimentos públicos e privados complementares às operações financiadas no âmbito PARU, assim como a divulgação dos incentivos associados e ainda o aumento do grau de conhecimento e satisfação dos residentes e visitantes.</t>
  </si>
  <si>
    <t>Reabilitação para adaptação a Centro de Artes e Ofícios (Edifício do Antigo Tribunal)</t>
  </si>
  <si>
    <t>ALG-04-2316-FEDER-000026</t>
  </si>
  <si>
    <t>Pretende-se dotar o Edifício do antigo Tribunal de Albufeira das adequadas caraterísticas físicas e funcionais para a instalação de um Centro de Artes e Ofícios, um equipamento público destinado primordialmente a atividades de divulgação de artes, técnicas, saberes e produtos artesanais locais, integrando a componente informativa, expositiva, formativa e comercial.</t>
  </si>
  <si>
    <t>Requalificação da Zona Envolvente da Igreja Matriz</t>
  </si>
  <si>
    <t>ALG-04-2316-FEDER-000032</t>
  </si>
  <si>
    <t>A presente ação propõe a requalificação da Zona envolvente à Igreja Matriz. A intervenção promoverá a atratividade da imagem urbana, criando um espaço de permanência com qualidade e condições para a sua utilização em segurança.</t>
  </si>
  <si>
    <t>YESNUMBER -IT SOLUTIONS LDA</t>
  </si>
  <si>
    <t>LEILA REAL, UNIPESSOAL LDA</t>
  </si>
  <si>
    <t>I7 GO, LDA</t>
  </si>
  <si>
    <t>EGOBEDIENTE LDA</t>
  </si>
  <si>
    <t>LABPRINT, UNIPESSOAL LDA</t>
  </si>
  <si>
    <t>ECOSONDA, LDA</t>
  </si>
  <si>
    <t>DIASÚNICOS - LDA</t>
  </si>
  <si>
    <t>Memories Makers - Tecnologias e Turismo Lda</t>
  </si>
  <si>
    <t>ALG-05-3321-FSE-000007</t>
  </si>
  <si>
    <t>OT 08</t>
  </si>
  <si>
    <t>PI 08.03</t>
  </si>
  <si>
    <t>O projeto da YESNUMBER visa a criação de um novo espaço de trabalho multifuncional, na freguesia de S. Clemente (Loulé), fundamentalmente dedicado à programação, consultoria e integração de ferramentas tecnológicas de apoio à gestão de PME. A requalificação do espaço irá não só servir o propósito comercial mas será também o principal local de trabalho dos 3 recursos humanos a contratar.</t>
  </si>
  <si>
    <t>ALG-05-3321-FSE-000008</t>
  </si>
  <si>
    <t>Esta operação está centrada em três vertentes. Em primeiro lugar pela criação da empresa, criando um espaço aberto ao público adequado. Em segundo lugar pela utilização de equipamentos e software de TIC de vanguarda, assim como pela via da utilização de equipamentos eficientes e utilizadores de energias renováveis para o showroom. Em terceiro lugar, pela promoção da empregabilidade, criando o posto de trabalho da empresária e de um funcionário.</t>
  </si>
  <si>
    <t>ALG-05-3321-FSE-000011</t>
  </si>
  <si>
    <t>O presente projeto tem como objetivo capacitar a i7 GO para a expansão da sua cadeia de valor e da área geográfica de atuação, através de um conjunto de opções de investimento inovadores, o que permitirá aumentar as exportações, a notoriedade e visibilidade da empresa na economia digital e do Algarve, enquanto destino turístico de eleição.</t>
  </si>
  <si>
    <t>ALG-05-3321-FSE-000012</t>
  </si>
  <si>
    <t>A operação prevê o conjunto de intervenções necessárias à produção de uma cerveja única na região – Moça; e a capacitação da empresa para a investigação e desenvolvimento de novas formulações de cerveja artesanal, com incorporação de produções algarvias. É prevista ainda a criação de pelo menos 3 postos de trabalho, para além do fomento das dinâmicas de cooperação locais, designadamente com parcerias com outros produtores.</t>
  </si>
  <si>
    <t>ALG-05-3321-FSE-000015</t>
  </si>
  <si>
    <t>O investimento da GIOLATTO visa criar uma linha de transformação de queijo ralado, que será complementar às linhas de transformação de pastas e carnes que a empresa está a instalar em Portimão, no âmbito do projeto SI INOVAÇÃO (19576).</t>
  </si>
  <si>
    <t>ALG-05-3321-FSE-000018</t>
  </si>
  <si>
    <t>O projeto prevê a realização de investimentos, nomeadamente a aquisição de novos equipamentos, obras de adaptação das instalações e lançamento de uma nova marca, resultando na criação de condições necessárias para se puder desenvolver novos projetos conciliando a área das indústrias criativas com o e-commerce.</t>
  </si>
  <si>
    <t>ALG-05-3321-FSE-000019</t>
  </si>
  <si>
    <t>A Ecosonda é uma nova empresa de base tecnológica, criada por dois empreendedores da área da Física Médica oriundos da Universidade do Algarve, que tem por objectivo a prestação de serviços direcionados ao sector da Saúde. A especificidade tecnológica da oferta de serviços obriga à utilização de um conjunto de equipamentos que representa uma importante componente de investimento inicial, à qual se soma a do investimento em capital humano.</t>
  </si>
  <si>
    <t>ALG-05-3321-FSE-000021</t>
  </si>
  <si>
    <t>O projeto visa o apoio ao desenvolvimento de uma empresa recem criada, através da aquisição de equipamentos de vending. O projeto apresenta aspectos claramente inovadores, quer pela forte componente tecnológica dos equipamentos em causa, mas principalmente por apresentar uma forma inovadora de comercializar produtos regionais tradicionais.</t>
  </si>
  <si>
    <t>ALG-05-3321-FSE-000022</t>
  </si>
  <si>
    <t>Propõe-se combinar as últimas tecnologias na área das interfaces interativas, suportes digitais 3D, hologramas, tecnologias de reconhecimento, entre outras, para criar um espaço com grande impacto para proporcionar uma experiência única ao mundo do desconhecido, que explora as dobras complexas da psique humana, colocando o visitante como o participante dentro de um pesadelo que nunca teve.</t>
  </si>
  <si>
    <t>EAFT – Empreendedorismo e criação de postos de trabalho qualificados</t>
  </si>
  <si>
    <t>ALG-05-3827-FEDER-000017</t>
  </si>
  <si>
    <t>PI 08.08</t>
  </si>
  <si>
    <t>ALG-M8-2017-13</t>
  </si>
  <si>
    <t>SANDRA &amp; BEATRIZ, LDA</t>
  </si>
  <si>
    <t>CASAMODESTA, LDA</t>
  </si>
  <si>
    <t>URBANVET, UNIPESSOAL LDA</t>
  </si>
  <si>
    <t>LOYD ROZZO, UNIPESSOAL LDA</t>
  </si>
  <si>
    <t>MARTA DE PASSOS BARROS</t>
  </si>
  <si>
    <t>RICARDO FILIPE NORBERTO DO BRITO RODRIGUES</t>
  </si>
  <si>
    <t>O GRELHA PEIXE - RESTAURANTE, UNIPESSOAL, LDA</t>
  </si>
  <si>
    <t>ALG-06-4740-FSE-000044</t>
  </si>
  <si>
    <t>OT 09</t>
  </si>
  <si>
    <t>PI 09.06</t>
  </si>
  <si>
    <t>O projeto tem como objetivo a criação de atividades de animação turística, utilizando “Buggy’s, por locais do interior do Algarve, sempre procurando complementar com outras atividades de caráter lúdico e cultural, afirmando-se como uma empresa que alia a animação turística a experiências culturais, gastronómicas e de natureza.</t>
  </si>
  <si>
    <t>ALG-06-4740-FSE-000047</t>
  </si>
  <si>
    <t>O projeto de investimento da CASA MODESTA visa a modernização e expansão da atividade, com vista ao desenvolvimento da empresa em prol da captação de novos públicos e do fomento do posicionamento nos segmentos turísticos identificados. O investimento assentará na consolidação do espaço exterior como área de lazer, de criação e bem-estar entre os turistas e a comunidade e a natureza envolvente.</t>
  </si>
  <si>
    <t>ALG-06-4740-FSE-000049</t>
  </si>
  <si>
    <t>A empresa considera crucial realizar investimentos em novos canais de comunicação eletrónica, equipamentos e divulgação promocional, para que seja possível assegurar o inicio da atividade.</t>
  </si>
  <si>
    <t>ALG-06-4740-FSE-000054</t>
  </si>
  <si>
    <t>O investimento da SIESTA CAMPERS visa a expansão e desenvolvimento da atividade da empresa, com vista a reforçar o posicionamento nos segmentos turísticos que tem vindo a captar, ao mesmo tempo que aposta na captação de novos públicos e segmentos. O investimento passa fundamentalmente pelo aumento da frota e pela melhoria das condições de receção na sede da empresa, localizada em São Brás de Alportel, numa antiga oficina automóvel na EN 2.</t>
  </si>
  <si>
    <t>AAC no âmbito do SI2E - DLBC TAVIRA 2020</t>
  </si>
  <si>
    <t>ALG-06-4740-FSE-000056</t>
  </si>
  <si>
    <t>O presente projeto visa a implementação de um estabelecimento - cafetaria, através da adaptação de um espaço já existente no centro da cidade de Tavira, mais concretamente, na Rua da Liberdade, n.º 26, com intuito de proporcionar aos residentes e visitantes uma oferta diversificada, num espaço que até dia 31 de outubro se encontra a funcionar como comércio de produtos de artesanato.</t>
  </si>
  <si>
    <t>ALG-06-4740-FSE-000062</t>
  </si>
  <si>
    <t>Será um serviço a disponibilizar na área da restauração e bebidas e venda de produtos locais. Com a realização deste plano de investimento, contribui-se diretamente para a fixação de população com a criação de um posto de trabalho e promove o desenvolvimento local pela venda de produtos regionais.</t>
  </si>
  <si>
    <t>ALG-06-4740-FSE-000073</t>
  </si>
  <si>
    <t>O investimento na modernização da marisqueira MARISCOS &amp; PETISCOS, gerido pela empresa Grelha Peixe, visa reforçar o seu posicionamento no mercado regional, contribuindo para dinamizar a oferta gastronómica do território do Baixo Guadiana. O investimento consta da renovação das áreas publicas, da modernização do equipamento, incluindo o sistema de apoio à gestão e da própria experiência gastronómica proporcionada ao turista.</t>
  </si>
  <si>
    <t>Criação de atividades de animação de caráter lúdico</t>
  </si>
  <si>
    <t>ALG-06-5141-FEDER-000059</t>
  </si>
  <si>
    <t>PI 09.10</t>
  </si>
  <si>
    <t>MODERNIZAÇÃO E EXPANSÃO DA ATIVIDADE DA CASA MODESTA</t>
  </si>
  <si>
    <t>ALG-06-5141-FEDER-000062</t>
  </si>
  <si>
    <t>Urbanvet</t>
  </si>
  <si>
    <t>ALG-06-5141-FEDER-000067</t>
  </si>
  <si>
    <t>Expansão e modernização da SIESTA CAMPERS</t>
  </si>
  <si>
    <t>ALG-06-5141-FEDER-000076</t>
  </si>
  <si>
    <t>À da Marta</t>
  </si>
  <si>
    <t>ALG-06-5141-FEDER-000079</t>
  </si>
  <si>
    <t>Café na Quinta do Monte</t>
  </si>
  <si>
    <t>ALG-06-5141-FEDER-000086</t>
  </si>
  <si>
    <t>Modernização da Marisqueira Mariscos e Petiscos</t>
  </si>
  <si>
    <t>ALG-06-5141-FEDER-000099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</si>
</sst>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dd/mm/yyyy;@"/>
  </numFmts>
  <fonts count="21"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6"/>
      <color theme="0"/>
      <name val="Calibri"/>
      <family val="2"/>
      <scheme val="minor"/>
    </font>
    <font>
      <b/>
      <sz val="22"/>
      <color theme="0"/>
      <name val="Calibri"/>
      <family val="2"/>
      <scheme val="minor"/>
    </font>
    <font>
      <b/>
      <sz val="16"/>
      <color theme="1"/>
      <name val="Calibri"/>
      <family val="2"/>
      <scheme val="minor"/>
    </font>
    <font>
      <sz val="10"/>
      <name val="Arial"/>
      <family val="2"/>
    </font>
    <font>
      <sz val="11"/>
      <color indexed="8"/>
      <name val="Calibri"/>
      <family val="2"/>
    </font>
    <font>
      <sz val="11"/>
      <name val="Arial"/>
      <family val="2"/>
    </font>
    <font>
      <sz val="10"/>
      <color rgb="FFFF0000"/>
      <name val="Arial"/>
      <family val="2"/>
    </font>
    <font>
      <b/>
      <sz val="14"/>
      <color rgb="FF000064"/>
      <name val="Calibri"/>
      <family val="2"/>
    </font>
    <font>
      <b/>
      <sz val="12"/>
      <color theme="0"/>
      <name val="Calibri"/>
      <family val="2"/>
      <scheme val="minor"/>
    </font>
    <font>
      <b/>
      <sz val="14"/>
      <color theme="1"/>
      <name val="Calibri"/>
      <family val="2"/>
      <scheme val="minor"/>
    </font>
    <font>
      <b/>
      <sz val="10"/>
      <name val="Arial"/>
      <family val="2"/>
    </font>
    <font>
      <b/>
      <sz val="12"/>
      <color theme="0"/>
      <name val="Arial"/>
      <family val="2"/>
    </font>
    <font>
      <sz val="10"/>
      <name val="Arial"/>
      <family val="2"/>
    </font>
    <font>
      <sz val="10"/>
      <color theme="1"/>
      <name val="Arial"/>
      <family val="2"/>
    </font>
    <font>
      <sz val="10"/>
      <color theme="1"/>
      <name val="Calibri"/>
      <family val="2"/>
      <scheme val="minor"/>
    </font>
    <font>
      <b/>
      <sz val="10"/>
      <color theme="1"/>
      <name val="Arial"/>
      <family val="2"/>
    </font>
  </fonts>
  <fills count="10">
    <fill>
      <patternFill patternType="none"/>
    </fill>
    <fill>
      <patternFill patternType="gray125"/>
    </fill>
    <fill>
      <patternFill patternType="solid">
        <fgColor rgb="FFFFFFCC"/>
      </patternFill>
    </fill>
    <fill>
      <patternFill patternType="solid">
        <fgColor theme="3" tint="-0.24994659260841701"/>
        <bgColor indexed="64"/>
      </patternFill>
    </fill>
    <fill>
      <patternFill patternType="solid">
        <fgColor rgb="FF16365C"/>
        <bgColor indexed="64"/>
      </patternFill>
    </fill>
    <fill>
      <patternFill patternType="solid">
        <fgColor rgb="FFD0D8E8"/>
        <bgColor indexed="64"/>
      </patternFill>
    </fill>
    <fill>
      <patternFill patternType="solid">
        <fgColor rgb="FFFF990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DCE6F1"/>
        <bgColor indexed="64"/>
      </patternFill>
    </fill>
  </fills>
  <borders count="58">
    <border>
      <left/>
      <right/>
      <top/>
      <bottom/>
      <diagonal/>
    </border>
    <border>
      <left style="thin">
        <color rgb="FFB2B2B2"/>
      </left>
      <right style="thin">
        <color rgb="FFB2B2B2"/>
      </right>
      <top style="thin">
        <color rgb="FFB2B2B2"/>
      </top>
      <bottom style="thin">
        <color rgb="FFB2B2B2"/>
      </bottom>
      <diagonal/>
    </border>
    <border>
      <left/>
      <right/>
      <top/>
      <bottom style="medium">
        <color theme="3" tint="-0.24994659260841701"/>
      </bottom>
      <diagonal/>
    </border>
    <border>
      <left/>
      <right/>
      <top style="medium">
        <color theme="3" tint="-0.24994659260841701"/>
      </top>
      <bottom/>
      <diagonal/>
    </border>
    <border>
      <left style="medium">
        <color theme="3" tint="-0.24994659260841701"/>
      </left>
      <right/>
      <top/>
      <bottom style="medium">
        <color theme="3" tint="-0.24994659260841701"/>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65"/>
      </left>
      <right/>
      <top/>
      <bottom style="thin">
        <color indexed="8"/>
      </bottom>
      <diagonal/>
    </border>
    <border>
      <left style="thin">
        <color indexed="8"/>
      </left>
      <right style="thin">
        <color indexed="64"/>
      </right>
      <top style="thin">
        <color indexed="64"/>
      </top>
      <bottom style="thin">
        <color indexed="64"/>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style="medium">
        <color rgb="FFFFFFFF"/>
      </left>
      <right style="medium">
        <color rgb="FFFFFFFF"/>
      </right>
      <top style="medium">
        <color rgb="FFFFFFFF"/>
      </top>
      <bottom/>
      <diagonal/>
    </border>
    <border>
      <left style="thin">
        <color indexed="8"/>
      </left>
      <right style="thin">
        <color indexed="8"/>
      </right>
      <top style="thin">
        <color indexed="8"/>
      </top>
      <bottom style="thin">
        <color indexed="64"/>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style="thin">
        <color indexed="8"/>
      </left>
      <right/>
      <top style="thin">
        <color indexed="8"/>
      </top>
      <bottom style="thin">
        <color indexed="64"/>
      </bottom>
      <diagonal/>
    </border>
    <border>
      <left style="thin">
        <color auto="1"/>
      </left>
      <right style="thin">
        <color indexed="8"/>
      </right>
      <top style="thin">
        <color indexed="8"/>
      </top>
      <bottom style="thin">
        <color indexed="64"/>
      </bottom>
      <diagonal/>
    </border>
    <border>
      <left style="thin">
        <color indexed="8"/>
      </left>
      <right/>
      <top style="thin">
        <color auto="1"/>
      </top>
      <bottom style="thin">
        <color indexed="8"/>
      </bottom>
      <diagonal/>
    </border>
    <border>
      <left style="thin">
        <color theme="3" tint="-0.24994659260841701"/>
      </left>
      <right style="medium">
        <color theme="3" tint="-0.24994659260841701"/>
      </right>
      <top/>
      <bottom/>
      <diagonal/>
    </border>
    <border>
      <left/>
      <right style="thin">
        <color indexed="64"/>
      </right>
      <top style="medium">
        <color theme="3" tint="-0.24994659260841701"/>
      </top>
      <bottom/>
      <diagonal/>
    </border>
    <border>
      <left style="medium">
        <color theme="3" tint="-0.24994659260841701"/>
      </left>
      <right/>
      <top/>
      <bottom/>
      <diagonal/>
    </border>
    <border>
      <left style="thin">
        <color theme="3" tint="-0.24994659260841701"/>
      </left>
      <right/>
      <top style="medium">
        <color theme="3" tint="-0.24994659260841701"/>
      </top>
      <bottom/>
      <diagonal/>
    </border>
    <border>
      <left/>
      <right style="thin">
        <color indexed="8"/>
      </right>
      <top/>
      <bottom style="thin">
        <color indexed="8"/>
      </bottom>
      <diagonal/>
    </border>
    <border>
      <left/>
      <right/>
      <top style="thin">
        <color indexed="64"/>
      </top>
      <bottom style="thin">
        <color indexed="8"/>
      </bottom>
      <diagonal/>
    </border>
    <border>
      <left style="medium">
        <color rgb="FF16365C"/>
      </left>
      <right style="medium">
        <color theme="3" tint="-0.24994659260841701"/>
      </right>
      <top style="medium">
        <color rgb="FF16365C"/>
      </top>
      <bottom/>
      <diagonal/>
    </border>
    <border>
      <left style="thin">
        <color theme="3" tint="-0.24994659260841701"/>
      </left>
      <right style="medium">
        <color theme="3" tint="-0.24994659260841701"/>
      </right>
      <top style="medium">
        <color rgb="FF16365C"/>
      </top>
      <bottom/>
      <diagonal/>
    </border>
    <border>
      <left style="medium">
        <color theme="3" tint="-0.24994659260841701"/>
      </left>
      <right/>
      <top style="medium">
        <color rgb="FF16365C"/>
      </top>
      <bottom/>
      <diagonal/>
    </border>
    <border>
      <left/>
      <right/>
      <top style="medium">
        <color rgb="FF16365C"/>
      </top>
      <bottom/>
      <diagonal/>
    </border>
    <border>
      <left style="medium">
        <color rgb="FF16365C"/>
      </left>
      <right/>
      <top/>
      <bottom style="medium">
        <color rgb="FF16365C"/>
      </bottom>
      <diagonal/>
    </border>
    <border>
      <left/>
      <right/>
      <top/>
      <bottom style="medium">
        <color rgb="FF16365C"/>
      </bottom>
      <diagonal/>
    </border>
    <border>
      <left/>
      <right style="medium">
        <color theme="3" tint="-0.24994659260841701"/>
      </right>
      <top/>
      <bottom style="medium">
        <color rgb="FF16365C"/>
      </bottom>
      <diagonal/>
    </border>
    <border>
      <left style="medium">
        <color theme="3" tint="-0.24994659260841701"/>
      </left>
      <right/>
      <top/>
      <bottom style="medium">
        <color rgb="FF16365C"/>
      </bottom>
      <diagonal/>
    </border>
    <border>
      <left style="medium">
        <color rgb="FF16365C"/>
      </left>
      <right style="thin">
        <color rgb="FF16365C"/>
      </right>
      <top style="medium">
        <color rgb="FF16365C"/>
      </top>
      <bottom style="thin">
        <color rgb="FF16365C"/>
      </bottom>
      <diagonal/>
    </border>
    <border>
      <left style="thin">
        <color rgb="FF16365C"/>
      </left>
      <right style="thin">
        <color rgb="FF16365C"/>
      </right>
      <top style="medium">
        <color rgb="FF16365C"/>
      </top>
      <bottom style="thin">
        <color rgb="FF16365C"/>
      </bottom>
      <diagonal/>
    </border>
    <border>
      <left style="medium">
        <color rgb="FF16365C"/>
      </left>
      <right style="thin">
        <color rgb="FF16365C"/>
      </right>
      <top style="thin">
        <color rgb="FF16365C"/>
      </top>
      <bottom style="thin">
        <color rgb="FF16365C"/>
      </bottom>
      <diagonal/>
    </border>
    <border>
      <left style="thin">
        <color rgb="FF16365C"/>
      </left>
      <right style="thin">
        <color rgb="FF16365C"/>
      </right>
      <top style="thin">
        <color rgb="FF16365C"/>
      </top>
      <bottom style="thin">
        <color rgb="FF16365C"/>
      </bottom>
      <diagonal/>
    </border>
    <border>
      <left style="medium">
        <color rgb="FF16365C"/>
      </left>
      <right style="thin">
        <color rgb="FF16365C"/>
      </right>
      <top style="thin">
        <color rgb="FF16365C"/>
      </top>
      <bottom style="medium">
        <color rgb="FF16365C"/>
      </bottom>
      <diagonal/>
    </border>
    <border>
      <left style="thin">
        <color rgb="FF16365C"/>
      </left>
      <right style="thin">
        <color rgb="FF16365C"/>
      </right>
      <top style="thin">
        <color rgb="FF16365C"/>
      </top>
      <bottom style="medium">
        <color rgb="FF16365C"/>
      </bottom>
      <diagonal/>
    </border>
    <border>
      <left style="thin">
        <color rgb="FF16365C"/>
      </left>
      <right/>
      <top style="thin">
        <color rgb="FF16365C"/>
      </top>
      <bottom style="thin">
        <color rgb="FF16365C"/>
      </bottom>
      <diagonal/>
    </border>
    <border>
      <left style="thin">
        <color rgb="FF16365C"/>
      </left>
      <right style="thin">
        <color rgb="FF16365C"/>
      </right>
      <top style="thin">
        <color rgb="FF16365C"/>
      </top>
      <bottom/>
      <diagonal/>
    </border>
    <border>
      <left style="thin">
        <color rgb="FF16365C"/>
      </left>
      <right style="thin">
        <color rgb="FF16365C"/>
      </right>
      <top/>
      <bottom style="medium">
        <color rgb="FF16365C"/>
      </bottom>
      <diagonal/>
    </border>
    <border>
      <left style="thin">
        <color rgb="FF16365C"/>
      </left>
      <right style="thin">
        <color rgb="FF16365C"/>
      </right>
      <top/>
      <bottom style="thin">
        <color rgb="FF16365C"/>
      </bottom>
      <diagonal/>
    </border>
    <border>
      <left style="medium">
        <color rgb="FF16365C"/>
      </left>
      <right style="thin">
        <color rgb="FF16365C"/>
      </right>
      <top style="medium">
        <color rgb="FF16365C"/>
      </top>
      <bottom style="medium">
        <color rgb="FF16365C"/>
      </bottom>
      <diagonal/>
    </border>
    <border>
      <left style="thin">
        <color rgb="FF16365C"/>
      </left>
      <right style="thin">
        <color rgb="FF16365C"/>
      </right>
      <top style="medium">
        <color rgb="FF16365C"/>
      </top>
      <bottom style="medium">
        <color rgb="FF16365C"/>
      </bottom>
      <diagonal/>
    </border>
    <border>
      <left style="thin">
        <color rgb="FF16365C"/>
      </left>
      <right/>
      <top style="medium">
        <color rgb="FF16365C"/>
      </top>
      <bottom style="medium">
        <color rgb="FF16365C"/>
      </bottom>
      <diagonal/>
    </border>
    <border>
      <left/>
      <right style="thin">
        <color rgb="FF16365C"/>
      </right>
      <top style="medium">
        <color rgb="FF16365C"/>
      </top>
      <bottom style="medium">
        <color rgb="FF16365C"/>
      </bottom>
      <diagonal/>
    </border>
    <border>
      <left/>
      <right/>
      <top style="medium">
        <color rgb="FF16365C"/>
      </top>
      <bottom style="medium">
        <color rgb="FF16365C"/>
      </bottom>
      <diagonal/>
    </border>
    <border>
      <left style="thin">
        <color rgb="FF16365C"/>
      </left>
      <right/>
      <top style="thin">
        <color rgb="FF16365C"/>
      </top>
      <bottom/>
      <diagonal/>
    </border>
    <border>
      <left style="thin">
        <color rgb="FF16365C"/>
      </left>
      <right style="thin">
        <color rgb="FF16365C"/>
      </right>
      <top/>
      <bottom/>
      <diagonal/>
    </border>
    <border>
      <left style="thin">
        <color rgb="FF000000"/>
      </left>
      <right style="thin">
        <color rgb="FF000000"/>
      </right>
      <top style="thin">
        <color rgb="FF000000"/>
      </top>
      <bottom style="thin">
        <color rgb="FF000000"/>
      </bottom>
      <diagonal/>
    </border>
    <border>
      <left style="thin">
        <color rgb="FF16365C"/>
      </left>
      <right style="thin">
        <color rgb="FF16365C"/>
      </right>
      <top style="medium">
        <color rgb="FF16365C"/>
      </top>
      <bottom/>
      <diagonal/>
    </border>
    <border>
      <left style="thin">
        <color rgb="FF16365C"/>
      </left>
      <right/>
      <top/>
      <bottom/>
      <diagonal/>
    </border>
    <border>
      <left style="thin">
        <color rgb="FF000000"/>
      </left>
      <right style="thin">
        <color rgb="FF000000"/>
      </right>
      <top style="thin">
        <color rgb="FF000000"/>
      </top>
      <bottom/>
      <diagonal/>
    </border>
    <border>
      <left style="thin">
        <color rgb="FF16365C"/>
      </left>
      <right/>
      <top style="medium">
        <color rgb="FF16365C"/>
      </top>
      <bottom/>
      <diagonal/>
    </border>
    <border>
      <left style="thin">
        <color rgb="FF16365C"/>
      </left>
      <right/>
      <top/>
      <bottom style="medium">
        <color rgb="FF16365C"/>
      </bottom>
      <diagonal/>
    </border>
    <border>
      <left style="thin">
        <color rgb="FF16365C"/>
      </left>
      <right/>
      <top/>
      <bottom style="thin">
        <color rgb="FF16365C"/>
      </bottom>
      <diagonal/>
    </border>
  </borders>
  <cellStyleXfs count="13">
    <xf numFmtId="0" fontId="0" fillId="0" borderId="0"/>
    <xf numFmtId="44" fontId="4" fillId="0" borderId="0" applyFont="0" applyFill="0" applyBorder="0" applyAlignment="0" applyProtection="0"/>
    <xf numFmtId="0" fontId="2" fillId="0" borderId="0"/>
    <xf numFmtId="0" fontId="8" fillId="0" borderId="0"/>
    <xf numFmtId="0" fontId="9" fillId="2" borderId="1" applyNumberFormat="0" applyFont="0" applyAlignment="0" applyProtection="0"/>
    <xf numFmtId="0" fontId="9" fillId="2" borderId="1" applyNumberFormat="0" applyFont="0" applyAlignment="0" applyProtection="0"/>
    <xf numFmtId="0" fontId="2" fillId="2" borderId="1"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xf numFmtId="0" fontId="4" fillId="0" borderId="0"/>
    <xf numFmtId="0" fontId="17" fillId="0" borderId="0"/>
    <xf numFmtId="0" fontId="1" fillId="0" borderId="0"/>
  </cellStyleXfs>
  <cellXfs count="373">
    <xf numFmtId="0" fontId="0" fillId="0" borderId="0" xfId="0"/>
    <xf numFmtId="0" fontId="0" fillId="0" borderId="0" xfId="0" applyAlignment="1">
      <alignment horizontal="justify" vertical="center"/>
    </xf>
    <xf numFmtId="0" fontId="3" fillId="0" borderId="0" xfId="0" applyFont="1"/>
    <xf numFmtId="0" fontId="0" fillId="0" borderId="0" xfId="0" applyAlignment="1">
      <alignment horizontal="center"/>
    </xf>
    <xf numFmtId="4" fontId="3" fillId="0" borderId="0" xfId="0" applyNumberFormat="1" applyFont="1" applyAlignment="1">
      <alignment horizontal="center"/>
    </xf>
    <xf numFmtId="4" fontId="0" fillId="0" borderId="0" xfId="0" applyNumberFormat="1" applyAlignment="1">
      <alignment horizontal="center"/>
    </xf>
    <xf numFmtId="4" fontId="0" fillId="0" borderId="0" xfId="0" applyNumberFormat="1" applyAlignment="1">
      <alignment horizontal="center" vertical="center"/>
    </xf>
    <xf numFmtId="0" fontId="0" fillId="0" borderId="0" xfId="0" applyAlignment="1">
      <alignment horizontal="center" vertical="center"/>
    </xf>
    <xf numFmtId="4" fontId="7" fillId="0" borderId="0" xfId="0" applyNumberFormat="1" applyFont="1" applyAlignment="1">
      <alignment horizont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3" fillId="0" borderId="0" xfId="0" applyFont="1" applyAlignment="1">
      <alignment horizontal="center"/>
    </xf>
    <xf numFmtId="0" fontId="0" fillId="0" borderId="7" xfId="0" applyBorder="1" applyAlignment="1">
      <alignment horizontal="justify" vertical="center"/>
    </xf>
    <xf numFmtId="0" fontId="0" fillId="0" borderId="9" xfId="0" applyBorder="1" applyAlignment="1">
      <alignment horizontal="justify" vertical="center"/>
    </xf>
    <xf numFmtId="0" fontId="0" fillId="0" borderId="9" xfId="0" applyBorder="1" applyAlignment="1">
      <alignment horizontal="center" vertical="center"/>
    </xf>
    <xf numFmtId="4" fontId="0" fillId="0" borderId="6" xfId="0" applyNumberFormat="1" applyBorder="1" applyAlignment="1">
      <alignment horizontal="center" vertical="center"/>
    </xf>
    <xf numFmtId="4" fontId="0" fillId="0" borderId="10" xfId="0" applyNumberFormat="1" applyFill="1" applyBorder="1" applyAlignment="1">
      <alignment horizontal="center" vertical="center"/>
    </xf>
    <xf numFmtId="0" fontId="4" fillId="0" borderId="0" xfId="0" applyFont="1"/>
    <xf numFmtId="0" fontId="12" fillId="5" borderId="11" xfId="0" applyFont="1" applyFill="1" applyBorder="1" applyAlignment="1">
      <alignment horizontal="left" wrapText="1" indent="1"/>
    </xf>
    <xf numFmtId="0" fontId="12" fillId="5" borderId="12" xfId="0" applyFont="1" applyFill="1" applyBorder="1" applyAlignment="1">
      <alignment horizontal="left" wrapText="1" indent="1"/>
    </xf>
    <xf numFmtId="0" fontId="12" fillId="5" borderId="13" xfId="0" applyFont="1" applyFill="1" applyBorder="1" applyAlignment="1">
      <alignment horizontal="left" wrapText="1" indent="1"/>
    </xf>
    <xf numFmtId="0" fontId="13" fillId="3" borderId="2" xfId="0" applyFont="1" applyFill="1" applyBorder="1" applyAlignment="1">
      <alignment horizontal="center" vertical="center" wrapText="1"/>
    </xf>
    <xf numFmtId="0" fontId="12" fillId="5" borderId="11" xfId="0" applyFont="1" applyFill="1" applyBorder="1" applyAlignment="1">
      <alignment horizontal="center" wrapText="1"/>
    </xf>
    <xf numFmtId="0" fontId="12" fillId="5" borderId="12" xfId="0" applyFont="1" applyFill="1" applyBorder="1" applyAlignment="1">
      <alignment horizontal="center" wrapText="1"/>
    </xf>
    <xf numFmtId="14" fontId="0" fillId="0" borderId="17" xfId="0" applyNumberFormat="1" applyBorder="1" applyAlignment="1">
      <alignment horizontal="center" vertical="center"/>
    </xf>
    <xf numFmtId="4" fontId="0" fillId="0" borderId="14"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justify" vertical="center"/>
    </xf>
    <xf numFmtId="4" fontId="0" fillId="0" borderId="0" xfId="0" applyNumberFormat="1" applyBorder="1" applyAlignment="1">
      <alignment horizontal="center" vertical="center"/>
    </xf>
    <xf numFmtId="0" fontId="0" fillId="0" borderId="18" xfId="0" applyFill="1" applyBorder="1" applyAlignment="1">
      <alignment vertical="center"/>
    </xf>
    <xf numFmtId="0" fontId="0" fillId="0" borderId="16" xfId="0" applyBorder="1" applyAlignment="1">
      <alignment vertical="center" wrapText="1"/>
    </xf>
    <xf numFmtId="0" fontId="0" fillId="0" borderId="15" xfId="0" applyBorder="1" applyAlignment="1">
      <alignment vertical="center"/>
    </xf>
    <xf numFmtId="0" fontId="4" fillId="0" borderId="14" xfId="0" applyFont="1" applyBorder="1" applyAlignment="1">
      <alignment horizontal="justify" vertical="center"/>
    </xf>
    <xf numFmtId="0" fontId="4" fillId="0" borderId="17" xfId="0" applyFont="1" applyBorder="1" applyAlignment="1">
      <alignment horizontal="justify"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14" fontId="0" fillId="0" borderId="14" xfId="0" applyNumberFormat="1" applyBorder="1" applyAlignment="1">
      <alignment horizontal="center" vertical="center"/>
    </xf>
    <xf numFmtId="4" fontId="14" fillId="0" borderId="0" xfId="0" applyNumberFormat="1" applyFont="1" applyAlignment="1">
      <alignment horizontal="center"/>
    </xf>
    <xf numFmtId="0" fontId="4" fillId="0" borderId="19" xfId="0" applyFont="1" applyBorder="1" applyAlignment="1">
      <alignment horizontal="center" vertical="center"/>
    </xf>
    <xf numFmtId="0" fontId="5" fillId="3" borderId="20" xfId="0" applyFont="1" applyFill="1" applyBorder="1" applyAlignment="1">
      <alignment horizontal="center" vertical="center"/>
    </xf>
    <xf numFmtId="0" fontId="4" fillId="0" borderId="8" xfId="0" applyFont="1" applyBorder="1" applyAlignment="1">
      <alignment horizontal="justify" vertical="center"/>
    </xf>
    <xf numFmtId="0" fontId="5" fillId="3" borderId="22" xfId="0" applyFont="1" applyFill="1" applyBorder="1" applyAlignment="1">
      <alignment horizontal="center" vertical="center"/>
    </xf>
    <xf numFmtId="0" fontId="11" fillId="6" borderId="23" xfId="0" applyFont="1" applyFill="1" applyBorder="1" applyAlignment="1">
      <alignment horizontal="justify" vertical="center"/>
    </xf>
    <xf numFmtId="0" fontId="11" fillId="6" borderId="3" xfId="0" applyFont="1" applyFill="1" applyBorder="1" applyAlignment="1">
      <alignment horizontal="justify" vertical="center"/>
    </xf>
    <xf numFmtId="4" fontId="10" fillId="0" borderId="17" xfId="0" applyNumberFormat="1" applyFont="1" applyBorder="1" applyAlignment="1">
      <alignment horizontal="center" vertical="center"/>
    </xf>
    <xf numFmtId="0" fontId="5" fillId="3" borderId="0" xfId="0" applyFont="1" applyFill="1" applyBorder="1" applyAlignment="1">
      <alignment horizontal="center" vertical="center" wrapText="1"/>
    </xf>
    <xf numFmtId="9" fontId="0" fillId="0" borderId="5" xfId="0" applyNumberFormat="1" applyBorder="1" applyAlignment="1">
      <alignment horizontal="center" vertical="center"/>
    </xf>
    <xf numFmtId="4" fontId="0" fillId="0" borderId="24" xfId="0" applyNumberFormat="1" applyBorder="1" applyAlignment="1">
      <alignment horizontal="center" vertical="center"/>
    </xf>
    <xf numFmtId="4" fontId="0" fillId="0" borderId="25" xfId="0" applyNumberFormat="1" applyBorder="1" applyAlignment="1">
      <alignment horizontal="center" vertical="center"/>
    </xf>
    <xf numFmtId="4" fontId="0" fillId="0" borderId="8" xfId="0" applyNumberFormat="1" applyBorder="1" applyAlignment="1">
      <alignment horizontal="center" vertical="center"/>
    </xf>
    <xf numFmtId="0" fontId="5" fillId="3" borderId="4" xfId="0" applyFont="1" applyFill="1" applyBorder="1" applyAlignment="1">
      <alignment horizontal="center" vertical="center"/>
    </xf>
    <xf numFmtId="0" fontId="4" fillId="0" borderId="18" xfId="0" applyFont="1" applyFill="1" applyBorder="1" applyAlignment="1">
      <alignment vertical="center"/>
    </xf>
    <xf numFmtId="0" fontId="4" fillId="0" borderId="16" xfId="0" applyFont="1" applyBorder="1" applyAlignment="1">
      <alignment vertical="center" wrapText="1"/>
    </xf>
    <xf numFmtId="0" fontId="4" fillId="0" borderId="15" xfId="0" applyFont="1" applyBorder="1" applyAlignment="1">
      <alignment vertical="center"/>
    </xf>
    <xf numFmtId="0" fontId="0" fillId="0" borderId="17" xfId="0" applyNumberFormat="1" applyBorder="1" applyAlignment="1">
      <alignment horizontal="center" vertical="center"/>
    </xf>
    <xf numFmtId="0" fontId="0" fillId="0" borderId="0" xfId="0" applyFill="1"/>
    <xf numFmtId="0" fontId="11" fillId="4" borderId="26" xfId="0" applyFont="1" applyFill="1" applyBorder="1" applyAlignment="1">
      <alignment horizontal="justify" vertical="center"/>
    </xf>
    <xf numFmtId="0" fontId="11" fillId="4" borderId="27" xfId="0" applyFont="1" applyFill="1" applyBorder="1" applyAlignment="1">
      <alignment horizontal="justify" vertical="center"/>
    </xf>
    <xf numFmtId="0" fontId="5" fillId="3" borderId="33" xfId="0" applyFont="1" applyFill="1" applyBorder="1" applyAlignment="1">
      <alignment horizontal="center" vertical="center"/>
    </xf>
    <xf numFmtId="0" fontId="5" fillId="3" borderId="31" xfId="0" applyFont="1" applyFill="1" applyBorder="1" applyAlignment="1">
      <alignment horizontal="center" vertical="center" wrapText="1"/>
    </xf>
    <xf numFmtId="0" fontId="5" fillId="3" borderId="31" xfId="0" applyFont="1" applyFill="1" applyBorder="1" applyAlignment="1">
      <alignment horizontal="center" vertical="center"/>
    </xf>
    <xf numFmtId="0" fontId="5" fillId="4" borderId="31" xfId="0" applyFont="1" applyFill="1" applyBorder="1" applyAlignment="1">
      <alignment horizontal="center" vertical="center" wrapText="1"/>
    </xf>
    <xf numFmtId="0" fontId="4" fillId="0" borderId="35" xfId="0" applyFont="1" applyBorder="1" applyAlignment="1">
      <alignment horizontal="justify" vertical="center"/>
    </xf>
    <xf numFmtId="0" fontId="4" fillId="0" borderId="35" xfId="0" applyFont="1" applyBorder="1" applyAlignment="1">
      <alignment horizontal="center" vertical="center"/>
    </xf>
    <xf numFmtId="14" fontId="4" fillId="0" borderId="35" xfId="0" applyNumberFormat="1" applyFont="1" applyBorder="1" applyAlignment="1">
      <alignment horizontal="center" vertical="center"/>
    </xf>
    <xf numFmtId="4" fontId="4" fillId="0" borderId="35" xfId="0" applyNumberFormat="1" applyFont="1" applyBorder="1" applyAlignment="1">
      <alignment horizontal="center" vertical="center"/>
    </xf>
    <xf numFmtId="9" fontId="4" fillId="0" borderId="35" xfId="0" applyNumberFormat="1" applyFont="1" applyBorder="1" applyAlignment="1">
      <alignment horizontal="center" vertical="center"/>
    </xf>
    <xf numFmtId="0" fontId="4" fillId="0" borderId="37" xfId="0" applyFont="1" applyBorder="1" applyAlignment="1">
      <alignment horizontal="justify" vertical="center"/>
    </xf>
    <xf numFmtId="0" fontId="4" fillId="0" borderId="37" xfId="0" applyFont="1" applyBorder="1" applyAlignment="1">
      <alignment horizontal="center" vertical="center"/>
    </xf>
    <xf numFmtId="14" fontId="4" fillId="0" borderId="37" xfId="0" applyNumberFormat="1" applyFont="1" applyBorder="1" applyAlignment="1">
      <alignment horizontal="center" vertical="center"/>
    </xf>
    <xf numFmtId="4" fontId="4" fillId="0" borderId="37" xfId="0" applyNumberFormat="1" applyFont="1" applyBorder="1" applyAlignment="1">
      <alignment horizontal="center" vertical="center"/>
    </xf>
    <xf numFmtId="9" fontId="4" fillId="0" borderId="37" xfId="0" applyNumberFormat="1" applyFont="1" applyBorder="1" applyAlignment="1">
      <alignment horizontal="center" vertical="center"/>
    </xf>
    <xf numFmtId="0" fontId="4" fillId="0" borderId="37" xfId="0" applyFont="1" applyBorder="1" applyAlignment="1">
      <alignment horizontal="center" vertical="center" wrapText="1"/>
    </xf>
    <xf numFmtId="164" fontId="4" fillId="0" borderId="37" xfId="0" applyNumberFormat="1" applyFont="1" applyBorder="1" applyAlignment="1">
      <alignment horizontal="center" vertical="center"/>
    </xf>
    <xf numFmtId="0" fontId="4" fillId="0" borderId="37" xfId="11" applyFont="1" applyBorder="1" applyAlignment="1">
      <alignment vertical="center" wrapText="1"/>
    </xf>
    <xf numFmtId="0" fontId="4" fillId="0" borderId="37" xfId="11" applyFont="1" applyBorder="1" applyAlignment="1">
      <alignment vertical="center"/>
    </xf>
    <xf numFmtId="0" fontId="4" fillId="0" borderId="37" xfId="0" applyFont="1" applyBorder="1" applyAlignment="1">
      <alignment vertical="center"/>
    </xf>
    <xf numFmtId="0" fontId="4" fillId="0" borderId="37" xfId="0" applyFont="1" applyFill="1" applyBorder="1" applyAlignment="1">
      <alignment vertical="center"/>
    </xf>
    <xf numFmtId="0" fontId="4" fillId="0" borderId="37" xfId="0" applyFont="1" applyFill="1" applyBorder="1" applyAlignment="1">
      <alignment horizontal="justify" vertical="center"/>
    </xf>
    <xf numFmtId="0" fontId="4" fillId="0" borderId="37" xfId="0" applyFont="1" applyFill="1" applyBorder="1" applyAlignment="1">
      <alignment horizontal="center" vertical="center"/>
    </xf>
    <xf numFmtId="0" fontId="4" fillId="0" borderId="37" xfId="0" applyFont="1" applyFill="1" applyBorder="1" applyAlignment="1">
      <alignment horizontal="center" vertical="center" wrapText="1"/>
    </xf>
    <xf numFmtId="14" fontId="4" fillId="0" borderId="37" xfId="0" applyNumberFormat="1" applyFont="1" applyFill="1" applyBorder="1" applyAlignment="1">
      <alignment horizontal="center" vertical="center"/>
    </xf>
    <xf numFmtId="4" fontId="4" fillId="0" borderId="37" xfId="0" applyNumberFormat="1" applyFont="1" applyFill="1" applyBorder="1" applyAlignment="1">
      <alignment horizontal="center" vertical="center"/>
    </xf>
    <xf numFmtId="0" fontId="18" fillId="0" borderId="37" xfId="0" applyFont="1" applyBorder="1" applyAlignment="1">
      <alignment vertical="center" wrapText="1"/>
    </xf>
    <xf numFmtId="0" fontId="18" fillId="0" borderId="37" xfId="0" applyFont="1" applyBorder="1" applyAlignment="1">
      <alignment horizontal="center" vertical="center" wrapText="1"/>
    </xf>
    <xf numFmtId="14" fontId="18" fillId="0" borderId="37" xfId="0" applyNumberFormat="1" applyFont="1" applyBorder="1" applyAlignment="1">
      <alignment horizontal="center" vertical="center" wrapText="1"/>
    </xf>
    <xf numFmtId="4" fontId="4" fillId="0" borderId="37" xfId="0" applyNumberFormat="1" applyFont="1" applyBorder="1" applyAlignment="1">
      <alignment horizontal="center" vertical="center" wrapText="1"/>
    </xf>
    <xf numFmtId="14" fontId="4" fillId="0" borderId="37" xfId="0" applyNumberFormat="1" applyFont="1" applyBorder="1" applyAlignment="1">
      <alignment horizontal="center" vertical="center" wrapText="1"/>
    </xf>
    <xf numFmtId="0" fontId="4" fillId="0" borderId="37" xfId="9" applyFont="1" applyBorder="1" applyAlignment="1">
      <alignment horizontal="justify" vertical="center"/>
    </xf>
    <xf numFmtId="0" fontId="4" fillId="0" borderId="37" xfId="9" applyFont="1" applyFill="1" applyBorder="1" applyAlignment="1">
      <alignment horizontal="justify" vertical="center"/>
    </xf>
    <xf numFmtId="14" fontId="4" fillId="0" borderId="37" xfId="9" applyNumberFormat="1" applyFont="1" applyBorder="1" applyAlignment="1">
      <alignment horizontal="center" vertical="center"/>
    </xf>
    <xf numFmtId="4" fontId="4" fillId="0" borderId="37" xfId="9" applyNumberFormat="1" applyFont="1" applyBorder="1" applyAlignment="1">
      <alignment horizontal="center" vertical="center"/>
    </xf>
    <xf numFmtId="0" fontId="4" fillId="0" borderId="37" xfId="0" applyFont="1" applyBorder="1" applyAlignment="1">
      <alignment vertical="center" wrapText="1"/>
    </xf>
    <xf numFmtId="9" fontId="4" fillId="0" borderId="37" xfId="0" applyNumberFormat="1" applyFont="1" applyFill="1" applyBorder="1" applyAlignment="1">
      <alignment horizontal="center" vertical="center"/>
    </xf>
    <xf numFmtId="0" fontId="4" fillId="0" borderId="37" xfId="0" applyFont="1" applyFill="1" applyBorder="1" applyAlignment="1">
      <alignment horizontal="left" vertical="center"/>
    </xf>
    <xf numFmtId="0" fontId="4" fillId="0" borderId="37" xfId="0" applyFont="1" applyFill="1" applyBorder="1" applyAlignment="1">
      <alignment horizontal="left" vertical="center" wrapText="1"/>
    </xf>
    <xf numFmtId="0" fontId="4" fillId="0" borderId="37" xfId="2" applyFont="1" applyFill="1" applyBorder="1" applyAlignment="1" applyProtection="1">
      <alignment horizontal="center" vertical="center"/>
      <protection locked="0"/>
    </xf>
    <xf numFmtId="0" fontId="4" fillId="0" borderId="37" xfId="2" applyFont="1" applyFill="1" applyBorder="1" applyAlignment="1" applyProtection="1">
      <alignment vertical="center" wrapText="1" readingOrder="1"/>
      <protection locked="0"/>
    </xf>
    <xf numFmtId="0" fontId="4" fillId="0" borderId="37" xfId="0" applyFont="1" applyFill="1" applyBorder="1" applyAlignment="1">
      <alignment vertical="center" wrapText="1"/>
    </xf>
    <xf numFmtId="2" fontId="4" fillId="0" borderId="37" xfId="0" applyNumberFormat="1" applyFont="1" applyFill="1" applyBorder="1" applyAlignment="1">
      <alignment horizontal="justify" vertical="center"/>
    </xf>
    <xf numFmtId="2" fontId="4" fillId="0" borderId="37" xfId="0" applyNumberFormat="1" applyFont="1" applyFill="1" applyBorder="1" applyAlignment="1">
      <alignment horizontal="center" vertical="center"/>
    </xf>
    <xf numFmtId="14" fontId="4" fillId="0" borderId="37" xfId="12" applyNumberFormat="1" applyFont="1" applyFill="1" applyBorder="1" applyAlignment="1">
      <alignment horizontal="center" vertical="center"/>
    </xf>
    <xf numFmtId="0" fontId="19" fillId="0" borderId="37" xfId="0" applyFont="1" applyBorder="1" applyAlignment="1">
      <alignment vertical="center" wrapText="1"/>
    </xf>
    <xf numFmtId="0" fontId="4" fillId="0" borderId="37" xfId="9" applyFont="1" applyFill="1" applyBorder="1" applyAlignment="1">
      <alignment horizontal="center" vertical="center"/>
    </xf>
    <xf numFmtId="0" fontId="4" fillId="0" borderId="37" xfId="0" applyFont="1" applyFill="1" applyBorder="1" applyAlignment="1">
      <alignment horizontal="justify" vertical="center" wrapText="1"/>
    </xf>
    <xf numFmtId="0" fontId="4" fillId="0" borderId="37" xfId="2" applyFont="1" applyBorder="1" applyAlignment="1">
      <alignment vertical="center" wrapText="1"/>
    </xf>
    <xf numFmtId="49" fontId="4" fillId="0" borderId="37" xfId="2" applyNumberFormat="1" applyFont="1" applyFill="1" applyBorder="1" applyAlignment="1">
      <alignment horizontal="center" vertical="center" wrapText="1"/>
    </xf>
    <xf numFmtId="4" fontId="4" fillId="0" borderId="37" xfId="2" applyNumberFormat="1" applyFont="1" applyBorder="1" applyAlignment="1">
      <alignment horizontal="center" vertical="center"/>
    </xf>
    <xf numFmtId="0" fontId="4" fillId="0" borderId="37" xfId="0" applyNumberFormat="1" applyFont="1" applyBorder="1" applyAlignment="1">
      <alignment horizontal="center" vertical="center" wrapText="1"/>
    </xf>
    <xf numFmtId="0" fontId="4" fillId="0" borderId="41" xfId="0" applyFont="1" applyBorder="1" applyAlignment="1">
      <alignment horizontal="center" vertical="center"/>
    </xf>
    <xf numFmtId="0" fontId="4" fillId="0" borderId="41" xfId="0" applyFont="1" applyBorder="1" applyAlignment="1">
      <alignment horizontal="justify" vertical="center"/>
    </xf>
    <xf numFmtId="0" fontId="4" fillId="0" borderId="41" xfId="0" applyFont="1" applyFill="1" applyBorder="1" applyAlignment="1">
      <alignment horizontal="center" vertical="center"/>
    </xf>
    <xf numFmtId="0" fontId="4" fillId="0" borderId="41" xfId="0" applyFont="1" applyBorder="1" applyAlignment="1">
      <alignment horizontal="center" vertical="center" wrapText="1"/>
    </xf>
    <xf numFmtId="14" fontId="4" fillId="0" borderId="41" xfId="0" applyNumberFormat="1" applyFont="1" applyBorder="1" applyAlignment="1">
      <alignment horizontal="center" vertical="center"/>
    </xf>
    <xf numFmtId="4" fontId="4" fillId="0" borderId="41" xfId="0" applyNumberFormat="1" applyFont="1" applyBorder="1" applyAlignment="1">
      <alignment horizontal="center" vertical="center"/>
    </xf>
    <xf numFmtId="9" fontId="4" fillId="0" borderId="41" xfId="0" applyNumberFormat="1" applyFont="1" applyBorder="1" applyAlignment="1">
      <alignment horizontal="center" vertical="center"/>
    </xf>
    <xf numFmtId="0" fontId="4" fillId="0" borderId="41" xfId="0" applyNumberFormat="1" applyFont="1" applyBorder="1" applyAlignment="1">
      <alignment horizontal="center" vertical="center" wrapText="1"/>
    </xf>
    <xf numFmtId="0" fontId="4" fillId="0" borderId="41" xfId="0" applyFont="1" applyBorder="1" applyAlignment="1">
      <alignment vertical="center" wrapText="1"/>
    </xf>
    <xf numFmtId="0" fontId="16" fillId="4" borderId="42" xfId="0" applyFont="1" applyFill="1" applyBorder="1" applyAlignment="1">
      <alignment horizontal="justify" vertical="center"/>
    </xf>
    <xf numFmtId="0" fontId="16" fillId="4" borderId="42" xfId="0" applyFont="1" applyFill="1" applyBorder="1" applyAlignment="1">
      <alignment horizontal="center" vertical="center"/>
    </xf>
    <xf numFmtId="4" fontId="16" fillId="4" borderId="42" xfId="0" applyNumberFormat="1" applyFont="1" applyFill="1" applyBorder="1" applyAlignment="1">
      <alignment horizontal="center" vertical="center"/>
    </xf>
    <xf numFmtId="0" fontId="4" fillId="0" borderId="43" xfId="0" applyFont="1" applyBorder="1" applyAlignment="1">
      <alignment vertical="center"/>
    </xf>
    <xf numFmtId="0" fontId="4" fillId="0" borderId="43" xfId="0" applyFont="1" applyBorder="1" applyAlignment="1">
      <alignment horizontal="justify" vertical="center"/>
    </xf>
    <xf numFmtId="0" fontId="4" fillId="0" borderId="43" xfId="0" applyFont="1" applyFill="1" applyBorder="1" applyAlignment="1">
      <alignment horizontal="center" vertical="center"/>
    </xf>
    <xf numFmtId="0" fontId="4" fillId="0" borderId="43" xfId="0" applyFont="1" applyBorder="1" applyAlignment="1">
      <alignment horizontal="center" vertical="center"/>
    </xf>
    <xf numFmtId="14" fontId="4" fillId="0" borderId="43" xfId="0" applyNumberFormat="1" applyFont="1" applyBorder="1" applyAlignment="1">
      <alignment horizontal="center" vertical="center"/>
    </xf>
    <xf numFmtId="4" fontId="4" fillId="0" borderId="43" xfId="0" applyNumberFormat="1" applyFont="1" applyBorder="1" applyAlignment="1">
      <alignment horizontal="center" vertical="center"/>
    </xf>
    <xf numFmtId="9" fontId="4" fillId="0" borderId="43" xfId="0" applyNumberFormat="1" applyFont="1" applyBorder="1" applyAlignment="1">
      <alignment horizontal="center" vertical="center"/>
    </xf>
    <xf numFmtId="0" fontId="15" fillId="7" borderId="45" xfId="0" applyFont="1" applyFill="1" applyBorder="1" applyAlignment="1">
      <alignment horizontal="center" vertical="center"/>
    </xf>
    <xf numFmtId="4" fontId="15" fillId="7" borderId="45" xfId="0" applyNumberFormat="1" applyFont="1" applyFill="1" applyBorder="1" applyAlignment="1">
      <alignment horizontal="center" vertical="center"/>
    </xf>
    <xf numFmtId="0" fontId="4" fillId="0" borderId="41" xfId="2" applyFont="1" applyFill="1" applyBorder="1" applyAlignment="1" applyProtection="1">
      <alignment vertical="center" wrapText="1" readingOrder="1"/>
      <protection locked="0"/>
    </xf>
    <xf numFmtId="0" fontId="4" fillId="0" borderId="41" xfId="0" applyFont="1" applyFill="1" applyBorder="1" applyAlignment="1">
      <alignment vertical="center"/>
    </xf>
    <xf numFmtId="0" fontId="4" fillId="0" borderId="41" xfId="0" applyFont="1" applyFill="1" applyBorder="1" applyAlignment="1">
      <alignment horizontal="justify" vertical="center"/>
    </xf>
    <xf numFmtId="0" fontId="4" fillId="0" borderId="41" xfId="2" applyFont="1" applyFill="1" applyBorder="1" applyAlignment="1" applyProtection="1">
      <alignment horizontal="center" vertical="center"/>
      <protection locked="0"/>
    </xf>
    <xf numFmtId="0" fontId="4" fillId="0" borderId="41" xfId="0" applyFont="1" applyFill="1" applyBorder="1" applyAlignment="1">
      <alignment horizontal="center" vertical="center" wrapText="1"/>
    </xf>
    <xf numFmtId="14" fontId="4" fillId="0" borderId="41" xfId="0" applyNumberFormat="1" applyFont="1" applyFill="1" applyBorder="1" applyAlignment="1">
      <alignment horizontal="center" vertical="center"/>
    </xf>
    <xf numFmtId="4" fontId="4" fillId="0" borderId="41" xfId="0" applyNumberFormat="1" applyFont="1" applyFill="1" applyBorder="1" applyAlignment="1">
      <alignment horizontal="center" vertical="center"/>
    </xf>
    <xf numFmtId="0" fontId="4" fillId="0" borderId="43" xfId="0" applyFont="1" applyFill="1" applyBorder="1" applyAlignment="1">
      <alignment vertical="center"/>
    </xf>
    <xf numFmtId="0" fontId="15" fillId="8" borderId="45" xfId="0" applyFont="1" applyFill="1" applyBorder="1" applyAlignment="1">
      <alignment horizontal="center" vertical="center"/>
    </xf>
    <xf numFmtId="0" fontId="15" fillId="9" borderId="45" xfId="0" applyFont="1" applyFill="1" applyBorder="1" applyAlignment="1">
      <alignment horizontal="center" vertical="center"/>
    </xf>
    <xf numFmtId="4" fontId="15" fillId="8" borderId="45" xfId="0" applyNumberFormat="1" applyFont="1" applyFill="1" applyBorder="1" applyAlignment="1">
      <alignment horizontal="center" vertical="center"/>
    </xf>
    <xf numFmtId="0" fontId="4" fillId="0" borderId="41" xfId="0" applyFont="1" applyFill="1" applyBorder="1" applyAlignment="1">
      <alignment vertical="center" wrapText="1"/>
    </xf>
    <xf numFmtId="9" fontId="4" fillId="0" borderId="41" xfId="0" applyNumberFormat="1" applyFont="1" applyFill="1" applyBorder="1" applyAlignment="1">
      <alignment horizontal="center" vertical="center"/>
    </xf>
    <xf numFmtId="0" fontId="4" fillId="0" borderId="41" xfId="2" applyFont="1" applyFill="1" applyBorder="1" applyAlignment="1">
      <alignment vertical="center" wrapText="1"/>
    </xf>
    <xf numFmtId="49" fontId="4" fillId="0" borderId="41" xfId="2" applyNumberFormat="1" applyFont="1" applyFill="1" applyBorder="1" applyAlignment="1">
      <alignment horizontal="center" vertical="center" wrapText="1"/>
    </xf>
    <xf numFmtId="0" fontId="4" fillId="0" borderId="41" xfId="0" applyFont="1" applyFill="1" applyBorder="1" applyAlignment="1">
      <alignment horizontal="justify" vertical="center" wrapText="1"/>
    </xf>
    <xf numFmtId="4" fontId="4" fillId="0" borderId="41" xfId="2" applyNumberFormat="1" applyFont="1" applyFill="1" applyBorder="1" applyAlignment="1">
      <alignment horizontal="center" vertical="center"/>
    </xf>
    <xf numFmtId="0" fontId="4" fillId="0" borderId="43" xfId="2" applyFont="1" applyFill="1" applyBorder="1" applyAlignment="1" applyProtection="1">
      <alignment vertical="center" wrapText="1" readingOrder="1"/>
      <protection locked="0"/>
    </xf>
    <xf numFmtId="0" fontId="4" fillId="0" borderId="43" xfId="0" applyFont="1" applyFill="1" applyBorder="1" applyAlignment="1">
      <alignment horizontal="justify" vertical="center"/>
    </xf>
    <xf numFmtId="0" fontId="4" fillId="0" borderId="43" xfId="2" applyFont="1" applyFill="1" applyBorder="1" applyAlignment="1" applyProtection="1">
      <alignment horizontal="center" vertical="center"/>
      <protection locked="0"/>
    </xf>
    <xf numFmtId="0" fontId="4" fillId="0" borderId="43" xfId="0" applyFont="1" applyFill="1" applyBorder="1" applyAlignment="1">
      <alignment horizontal="center" vertical="center" wrapText="1"/>
    </xf>
    <xf numFmtId="14" fontId="4" fillId="0" borderId="43" xfId="0" applyNumberFormat="1" applyFont="1" applyFill="1" applyBorder="1" applyAlignment="1">
      <alignment horizontal="center" vertical="center"/>
    </xf>
    <xf numFmtId="4" fontId="4" fillId="0" borderId="43" xfId="0" applyNumberFormat="1" applyFont="1" applyFill="1" applyBorder="1" applyAlignment="1">
      <alignment horizontal="center" vertical="center"/>
    </xf>
    <xf numFmtId="0" fontId="4" fillId="0" borderId="43" xfId="0" applyFont="1" applyFill="1" applyBorder="1" applyAlignment="1">
      <alignment vertical="center" wrapText="1"/>
    </xf>
    <xf numFmtId="9" fontId="4" fillId="0" borderId="43" xfId="0" applyNumberFormat="1" applyFont="1" applyFill="1" applyBorder="1" applyAlignment="1">
      <alignment horizontal="center" vertical="center"/>
    </xf>
    <xf numFmtId="0" fontId="4" fillId="0" borderId="43" xfId="2" applyFont="1" applyBorder="1" applyAlignment="1">
      <alignment vertical="center" wrapText="1"/>
    </xf>
    <xf numFmtId="49" fontId="4" fillId="0" borderId="43" xfId="2" applyNumberFormat="1" applyFont="1" applyFill="1" applyBorder="1" applyAlignment="1">
      <alignment horizontal="center" vertical="center" wrapText="1"/>
    </xf>
    <xf numFmtId="4" fontId="4" fillId="0" borderId="43" xfId="2" applyNumberFormat="1" applyFont="1" applyBorder="1" applyAlignment="1">
      <alignment horizontal="center" vertical="center"/>
    </xf>
    <xf numFmtId="0" fontId="18" fillId="0" borderId="41" xfId="0" applyFont="1" applyBorder="1" applyAlignment="1">
      <alignment vertical="center" wrapText="1"/>
    </xf>
    <xf numFmtId="0" fontId="4" fillId="0" borderId="43" xfId="0" applyFont="1" applyFill="1" applyBorder="1" applyAlignment="1">
      <alignment horizontal="justify" vertical="center" wrapText="1"/>
    </xf>
    <xf numFmtId="0" fontId="4" fillId="0" borderId="41" xfId="0" applyFont="1" applyFill="1" applyBorder="1" applyAlignment="1">
      <alignment horizontal="left" vertical="center" wrapText="1"/>
    </xf>
    <xf numFmtId="0" fontId="4" fillId="0" borderId="50" xfId="0" applyFont="1" applyFill="1" applyBorder="1" applyAlignment="1">
      <alignment horizontal="center" vertical="center"/>
    </xf>
    <xf numFmtId="4" fontId="15" fillId="9" borderId="45" xfId="0" applyNumberFormat="1" applyFont="1" applyFill="1" applyBorder="1" applyAlignment="1">
      <alignment horizontal="center" vertical="center"/>
    </xf>
    <xf numFmtId="0" fontId="4" fillId="0" borderId="43" xfId="0" applyFont="1" applyBorder="1" applyAlignment="1">
      <alignment vertical="center" wrapText="1"/>
    </xf>
    <xf numFmtId="0" fontId="4" fillId="0" borderId="43" xfId="0" applyFont="1" applyBorder="1" applyAlignment="1">
      <alignment horizontal="left" vertical="center" wrapText="1"/>
    </xf>
    <xf numFmtId="0" fontId="4" fillId="0" borderId="50" xfId="0" applyFont="1" applyBorder="1" applyAlignment="1">
      <alignment horizontal="justify" vertical="center"/>
    </xf>
    <xf numFmtId="0" fontId="4" fillId="0" borderId="50" xfId="0" applyFont="1" applyBorder="1" applyAlignment="1">
      <alignment horizontal="center" vertical="center"/>
    </xf>
    <xf numFmtId="14" fontId="4" fillId="0" borderId="50" xfId="0" applyNumberFormat="1" applyFont="1" applyBorder="1" applyAlignment="1">
      <alignment horizontal="center" vertical="center"/>
    </xf>
    <xf numFmtId="4" fontId="4" fillId="0" borderId="50" xfId="0" applyNumberFormat="1" applyFont="1" applyBorder="1" applyAlignment="1">
      <alignment horizontal="center" vertical="center"/>
    </xf>
    <xf numFmtId="9" fontId="4" fillId="0" borderId="50" xfId="0" applyNumberFormat="1" applyFont="1" applyBorder="1" applyAlignment="1">
      <alignment horizontal="center" vertical="center"/>
    </xf>
    <xf numFmtId="0" fontId="4" fillId="0" borderId="41" xfId="0" applyFont="1" applyBorder="1" applyAlignment="1">
      <alignment vertical="center"/>
    </xf>
    <xf numFmtId="0" fontId="4" fillId="0" borderId="41" xfId="9" applyFont="1" applyBorder="1" applyAlignment="1">
      <alignment horizontal="justify" vertical="center"/>
    </xf>
    <xf numFmtId="0" fontId="4" fillId="0" borderId="41" xfId="9" applyFont="1" applyFill="1" applyBorder="1" applyAlignment="1">
      <alignment horizontal="justify" vertical="center"/>
    </xf>
    <xf numFmtId="14" fontId="4" fillId="0" borderId="41" xfId="9" applyNumberFormat="1" applyFont="1" applyBorder="1" applyAlignment="1">
      <alignment horizontal="center" vertical="center"/>
    </xf>
    <xf numFmtId="4" fontId="4" fillId="0" borderId="41" xfId="9" applyNumberFormat="1" applyFont="1" applyBorder="1" applyAlignment="1">
      <alignment horizontal="center" vertical="center"/>
    </xf>
    <xf numFmtId="0" fontId="4" fillId="0" borderId="50" xfId="0" applyFont="1" applyBorder="1" applyAlignment="1">
      <alignment vertical="center"/>
    </xf>
    <xf numFmtId="0" fontId="18" fillId="0" borderId="41" xfId="0" applyFont="1" applyBorder="1" applyAlignment="1">
      <alignment horizontal="center" vertical="center" wrapText="1"/>
    </xf>
    <xf numFmtId="14" fontId="18" fillId="0" borderId="41" xfId="0" applyNumberFormat="1" applyFont="1" applyBorder="1" applyAlignment="1">
      <alignment horizontal="center" vertical="center" wrapText="1"/>
    </xf>
    <xf numFmtId="164" fontId="4" fillId="0" borderId="41" xfId="0" applyNumberFormat="1" applyFont="1" applyBorder="1" applyAlignment="1">
      <alignment horizontal="center" vertical="center"/>
    </xf>
    <xf numFmtId="0" fontId="18" fillId="0" borderId="51" xfId="0" applyFont="1" applyBorder="1" applyAlignment="1">
      <alignment vertical="center" wrapText="1"/>
    </xf>
    <xf numFmtId="0" fontId="4" fillId="0" borderId="37" xfId="0" applyFont="1" applyBorder="1" applyAlignment="1">
      <alignment horizontal="center" vertical="center"/>
    </xf>
    <xf numFmtId="0" fontId="4" fillId="0" borderId="37" xfId="0" applyFont="1" applyFill="1" applyBorder="1" applyAlignment="1">
      <alignment horizontal="center" vertical="center"/>
    </xf>
    <xf numFmtId="0" fontId="4" fillId="0" borderId="37" xfId="0" applyFont="1" applyFill="1" applyBorder="1" applyAlignment="1">
      <alignment horizontal="center" vertical="center" wrapText="1"/>
    </xf>
    <xf numFmtId="0" fontId="4" fillId="0" borderId="37" xfId="0" applyFont="1" applyFill="1" applyBorder="1" applyAlignment="1">
      <alignment vertical="center" wrapText="1"/>
    </xf>
    <xf numFmtId="0" fontId="15" fillId="8" borderId="45" xfId="0" applyFont="1" applyFill="1" applyBorder="1" applyAlignment="1">
      <alignment horizontal="center" vertical="center"/>
    </xf>
    <xf numFmtId="0" fontId="4" fillId="0" borderId="41" xfId="2" applyFont="1" applyFill="1" applyBorder="1" applyAlignment="1" applyProtection="1">
      <alignment horizontal="center" vertical="center" wrapText="1" readingOrder="1"/>
      <protection locked="0"/>
    </xf>
    <xf numFmtId="0" fontId="4" fillId="0" borderId="41" xfId="0" applyFont="1" applyFill="1" applyBorder="1" applyAlignment="1">
      <alignment horizontal="center" vertical="center"/>
    </xf>
    <xf numFmtId="0" fontId="4" fillId="0" borderId="41" xfId="2" applyFont="1" applyFill="1" applyBorder="1" applyAlignment="1" applyProtection="1">
      <alignment vertical="center" wrapText="1" readingOrder="1"/>
      <protection locked="0"/>
    </xf>
    <xf numFmtId="0" fontId="4" fillId="0" borderId="37" xfId="2" applyFont="1" applyFill="1" applyBorder="1" applyAlignment="1" applyProtection="1">
      <alignment horizontal="center" vertical="center" wrapText="1" readingOrder="1"/>
      <protection locked="0"/>
    </xf>
    <xf numFmtId="0" fontId="4" fillId="0" borderId="41" xfId="0" applyFont="1" applyFill="1" applyBorder="1" applyAlignment="1">
      <alignment horizontal="left" vertical="center"/>
    </xf>
    <xf numFmtId="0" fontId="4" fillId="0" borderId="35" xfId="2" applyFont="1" applyFill="1" applyBorder="1" applyAlignment="1" applyProtection="1">
      <alignment horizontal="center" vertical="center" wrapText="1" readingOrder="1"/>
      <protection locked="0"/>
    </xf>
    <xf numFmtId="0" fontId="4" fillId="0" borderId="35" xfId="2" applyFont="1" applyFill="1" applyBorder="1" applyAlignment="1" applyProtection="1">
      <alignment vertical="center" wrapText="1" readingOrder="1"/>
      <protection locked="0"/>
    </xf>
    <xf numFmtId="0" fontId="4" fillId="0" borderId="35" xfId="0" applyFont="1" applyFill="1" applyBorder="1" applyAlignment="1">
      <alignment horizontal="center" vertical="center"/>
    </xf>
    <xf numFmtId="14" fontId="4" fillId="0" borderId="35" xfId="0" applyNumberFormat="1" applyFont="1" applyFill="1" applyBorder="1" applyAlignment="1">
      <alignment horizontal="center" vertical="center"/>
    </xf>
    <xf numFmtId="4" fontId="4" fillId="0" borderId="35" xfId="0" applyNumberFormat="1" applyFont="1" applyFill="1" applyBorder="1" applyAlignment="1">
      <alignment horizontal="center" vertical="center"/>
    </xf>
    <xf numFmtId="9" fontId="4" fillId="0" borderId="35" xfId="0" applyNumberFormat="1" applyFont="1" applyFill="1" applyBorder="1" applyAlignment="1">
      <alignment horizontal="center" vertical="center"/>
    </xf>
    <xf numFmtId="0" fontId="4" fillId="0" borderId="39" xfId="0" applyFont="1" applyFill="1" applyBorder="1" applyAlignment="1">
      <alignment horizontal="center" vertical="center" wrapText="1"/>
    </xf>
    <xf numFmtId="0" fontId="4" fillId="0" borderId="39" xfId="0" applyFont="1" applyFill="1" applyBorder="1" applyAlignment="1">
      <alignment horizontal="center" vertical="center"/>
    </xf>
    <xf numFmtId="14" fontId="4" fillId="0" borderId="39" xfId="0" applyNumberFormat="1" applyFont="1" applyFill="1" applyBorder="1" applyAlignment="1">
      <alignment horizontal="center" vertical="center"/>
    </xf>
    <xf numFmtId="4" fontId="4" fillId="0" borderId="39" xfId="0" applyNumberFormat="1" applyFont="1" applyFill="1" applyBorder="1" applyAlignment="1">
      <alignment horizontal="center" vertical="center"/>
    </xf>
    <xf numFmtId="9" fontId="4" fillId="0" borderId="39" xfId="0" applyNumberFormat="1" applyFont="1" applyFill="1" applyBorder="1" applyAlignment="1">
      <alignment horizontal="center" vertical="center"/>
    </xf>
    <xf numFmtId="4" fontId="4" fillId="0" borderId="40" xfId="0" applyNumberFormat="1" applyFont="1" applyFill="1" applyBorder="1" applyAlignment="1">
      <alignment horizontal="center" vertical="center"/>
    </xf>
    <xf numFmtId="0" fontId="4" fillId="0" borderId="39" xfId="2" applyFont="1" applyFill="1" applyBorder="1" applyAlignment="1" applyProtection="1">
      <alignment vertical="center" wrapText="1" readingOrder="1"/>
      <protection locked="0"/>
    </xf>
    <xf numFmtId="0" fontId="18" fillId="0" borderId="39" xfId="0" applyFont="1" applyBorder="1" applyAlignment="1">
      <alignment vertical="center" wrapText="1"/>
    </xf>
    <xf numFmtId="0" fontId="4" fillId="0" borderId="39" xfId="0" applyFont="1" applyFill="1" applyBorder="1" applyAlignment="1">
      <alignment horizontal="justify" vertical="center"/>
    </xf>
    <xf numFmtId="9" fontId="4" fillId="0" borderId="39" xfId="0" applyNumberFormat="1" applyFont="1" applyBorder="1" applyAlignment="1">
      <alignment horizontal="center" vertical="center"/>
    </xf>
    <xf numFmtId="0" fontId="4" fillId="0" borderId="37" xfId="0" applyFont="1" applyBorder="1" applyAlignment="1">
      <alignment horizontal="center" vertical="center"/>
    </xf>
    <xf numFmtId="0" fontId="4" fillId="0" borderId="37" xfId="0" applyFont="1" applyBorder="1" applyAlignment="1">
      <alignment horizontal="center" vertical="center"/>
    </xf>
    <xf numFmtId="0" fontId="18" fillId="0" borderId="54" xfId="0" applyFont="1" applyBorder="1" applyAlignment="1">
      <alignment vertical="center" wrapText="1"/>
    </xf>
    <xf numFmtId="0" fontId="4" fillId="0" borderId="39" xfId="0" applyFont="1" applyBorder="1" applyAlignment="1">
      <alignment horizontal="justify" vertical="center"/>
    </xf>
    <xf numFmtId="0" fontId="4" fillId="0" borderId="39" xfId="0" applyFont="1" applyBorder="1" applyAlignment="1">
      <alignment horizontal="center" vertical="center"/>
    </xf>
    <xf numFmtId="164" fontId="4" fillId="0" borderId="39" xfId="0" applyNumberFormat="1" applyFont="1" applyBorder="1" applyAlignment="1">
      <alignment horizontal="center" vertical="center"/>
    </xf>
    <xf numFmtId="4" fontId="4" fillId="0" borderId="39" xfId="0" applyNumberFormat="1" applyFont="1" applyBorder="1" applyAlignment="1">
      <alignment horizontal="center" vertical="center"/>
    </xf>
    <xf numFmtId="0" fontId="4" fillId="0" borderId="37" xfId="0" applyFont="1" applyBorder="1" applyAlignment="1">
      <alignment horizontal="center" vertical="center"/>
    </xf>
    <xf numFmtId="0" fontId="4" fillId="0" borderId="37" xfId="0" applyFont="1" applyFill="1" applyBorder="1" applyAlignment="1">
      <alignment horizontal="center" vertical="center"/>
    </xf>
    <xf numFmtId="0" fontId="4" fillId="0" borderId="37" xfId="0" applyFont="1" applyBorder="1" applyAlignment="1">
      <alignment horizontal="center" vertical="center"/>
    </xf>
    <xf numFmtId="0" fontId="4" fillId="0" borderId="37" xfId="0" applyFont="1" applyBorder="1" applyAlignment="1">
      <alignment vertical="center" wrapText="1"/>
    </xf>
    <xf numFmtId="4" fontId="15" fillId="8" borderId="45" xfId="0" applyNumberFormat="1" applyFont="1" applyFill="1" applyBorder="1" applyAlignment="1">
      <alignment horizontal="center" vertical="center"/>
    </xf>
    <xf numFmtId="0" fontId="15" fillId="8" borderId="45" xfId="0" applyFont="1" applyFill="1" applyBorder="1" applyAlignment="1">
      <alignment horizontal="center" vertical="center"/>
    </xf>
    <xf numFmtId="0" fontId="4" fillId="0" borderId="41" xfId="0" applyFont="1" applyFill="1" applyBorder="1" applyAlignment="1">
      <alignment horizontal="center" vertical="center" wrapText="1"/>
    </xf>
    <xf numFmtId="0" fontId="4" fillId="0" borderId="37" xfId="2" applyFont="1" applyFill="1" applyBorder="1" applyAlignment="1" applyProtection="1">
      <alignment horizontal="center" vertical="center" wrapText="1" readingOrder="1"/>
      <protection locked="0"/>
    </xf>
    <xf numFmtId="0" fontId="4" fillId="0" borderId="41" xfId="2" applyFont="1" applyFill="1" applyBorder="1" applyAlignment="1" applyProtection="1">
      <alignment horizontal="center" vertical="center" wrapText="1" readingOrder="1"/>
      <protection locked="0"/>
    </xf>
    <xf numFmtId="0" fontId="4" fillId="0" borderId="41"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41" xfId="2" applyFont="1" applyFill="1" applyBorder="1" applyAlignment="1" applyProtection="1">
      <alignment vertical="center" wrapText="1" readingOrder="1"/>
      <protection locked="0"/>
    </xf>
    <xf numFmtId="0" fontId="4" fillId="0" borderId="39" xfId="2" applyFont="1" applyFill="1" applyBorder="1" applyAlignment="1" applyProtection="1">
      <alignment horizontal="center" vertical="center" wrapText="1" readingOrder="1"/>
      <protection locked="0"/>
    </xf>
    <xf numFmtId="0" fontId="4" fillId="0" borderId="39" xfId="0" applyFont="1" applyFill="1" applyBorder="1" applyAlignment="1">
      <alignment vertical="center"/>
    </xf>
    <xf numFmtId="0" fontId="4" fillId="0" borderId="39" xfId="2" applyFont="1" applyFill="1" applyBorder="1" applyAlignment="1">
      <alignment vertical="center" wrapText="1"/>
    </xf>
    <xf numFmtId="4" fontId="4" fillId="0" borderId="39" xfId="2" applyNumberFormat="1" applyFont="1" applyFill="1" applyBorder="1" applyAlignment="1">
      <alignment horizontal="center" vertical="center"/>
    </xf>
    <xf numFmtId="0" fontId="4" fillId="0" borderId="37" xfId="2" applyFont="1" applyFill="1" applyBorder="1" applyAlignment="1">
      <alignment vertical="center" wrapText="1"/>
    </xf>
    <xf numFmtId="4" fontId="4" fillId="0" borderId="37" xfId="2" applyNumberFormat="1" applyFont="1" applyFill="1" applyBorder="1" applyAlignment="1">
      <alignment horizontal="center" vertical="center"/>
    </xf>
    <xf numFmtId="0" fontId="4" fillId="0" borderId="37"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Fill="1" applyBorder="1" applyAlignment="1">
      <alignment horizontal="center" vertical="center" wrapText="1"/>
    </xf>
    <xf numFmtId="0" fontId="4" fillId="0" borderId="37"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37" xfId="0" applyFont="1" applyFill="1" applyBorder="1" applyAlignment="1">
      <alignment horizontal="center" vertical="center" wrapText="1"/>
    </xf>
    <xf numFmtId="0" fontId="4" fillId="0" borderId="37" xfId="0" applyFont="1" applyFill="1" applyBorder="1" applyAlignment="1">
      <alignment horizontal="center" vertical="center"/>
    </xf>
    <xf numFmtId="0" fontId="4" fillId="0" borderId="37" xfId="0" applyFont="1" applyFill="1" applyBorder="1" applyAlignment="1">
      <alignment vertical="center" wrapText="1"/>
    </xf>
    <xf numFmtId="0" fontId="4" fillId="0" borderId="41" xfId="0" applyFont="1" applyFill="1" applyBorder="1" applyAlignment="1">
      <alignment horizontal="center" vertical="center"/>
    </xf>
    <xf numFmtId="0" fontId="4" fillId="0" borderId="41" xfId="2" applyFont="1" applyFill="1" applyBorder="1" applyAlignment="1" applyProtection="1">
      <alignment vertical="center" wrapText="1" readingOrder="1"/>
      <protection locked="0"/>
    </xf>
    <xf numFmtId="0" fontId="18" fillId="0" borderId="0" xfId="0" applyFont="1" applyBorder="1" applyAlignment="1">
      <alignment vertical="center" wrapText="1"/>
    </xf>
    <xf numFmtId="0" fontId="18" fillId="0" borderId="43" xfId="0" applyFont="1" applyBorder="1" applyAlignment="1">
      <alignment vertical="center" wrapText="1"/>
    </xf>
    <xf numFmtId="0" fontId="15" fillId="0" borderId="0" xfId="0" applyFont="1" applyFill="1" applyBorder="1" applyAlignment="1">
      <alignment horizontal="left" vertical="distributed"/>
    </xf>
    <xf numFmtId="0" fontId="4" fillId="0" borderId="39" xfId="0" applyFont="1" applyFill="1" applyBorder="1" applyAlignment="1">
      <alignment vertical="center" wrapText="1"/>
    </xf>
    <xf numFmtId="0" fontId="3" fillId="0" borderId="0" xfId="0" applyFont="1" applyFill="1"/>
    <xf numFmtId="0" fontId="4" fillId="0" borderId="37" xfId="0" applyFont="1" applyFill="1" applyBorder="1" applyAlignment="1">
      <alignment horizontal="center" vertical="center" wrapText="1"/>
    </xf>
    <xf numFmtId="0" fontId="4" fillId="0" borderId="37" xfId="0" applyFont="1" applyFill="1" applyBorder="1" applyAlignment="1">
      <alignment horizontal="center" vertical="center"/>
    </xf>
    <xf numFmtId="0" fontId="4" fillId="0" borderId="43" xfId="0" applyFont="1" applyBorder="1" applyAlignment="1">
      <alignment horizontal="center" vertical="center"/>
    </xf>
    <xf numFmtId="0" fontId="4" fillId="0" borderId="37" xfId="0" applyFont="1" applyBorder="1" applyAlignment="1">
      <alignment horizontal="center" vertical="center"/>
    </xf>
    <xf numFmtId="0" fontId="4" fillId="0" borderId="43"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37" xfId="0" applyFont="1" applyBorder="1" applyAlignment="1">
      <alignment horizontal="left" vertical="center"/>
    </xf>
    <xf numFmtId="0" fontId="4" fillId="0" borderId="43"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37"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1" xfId="0" applyFont="1" applyBorder="1" applyAlignment="1">
      <alignment horizontal="center" vertical="center"/>
    </xf>
    <xf numFmtId="0" fontId="4" fillId="0" borderId="35" xfId="0" applyFont="1" applyBorder="1" applyAlignment="1">
      <alignment horizontal="center" vertical="center"/>
    </xf>
    <xf numFmtId="0" fontId="0" fillId="0" borderId="0" xfId="0" applyAlignment="1">
      <alignment horizontal="left"/>
    </xf>
    <xf numFmtId="0" fontId="4" fillId="0" borderId="35" xfId="0" applyFont="1" applyBorder="1" applyAlignment="1">
      <alignment horizontal="left" vertical="center"/>
    </xf>
    <xf numFmtId="0" fontId="4" fillId="0" borderId="37" xfId="0" applyFont="1" applyBorder="1" applyAlignment="1">
      <alignment horizontal="left" vertical="center" wrapText="1"/>
    </xf>
    <xf numFmtId="0" fontId="4" fillId="0" borderId="41" xfId="0" applyFont="1" applyBorder="1" applyAlignment="1">
      <alignment horizontal="left" vertical="center" wrapText="1"/>
    </xf>
    <xf numFmtId="0" fontId="4" fillId="0" borderId="39" xfId="0" applyFont="1" applyBorder="1" applyAlignment="1">
      <alignment horizontal="left" vertical="center" wrapText="1"/>
    </xf>
    <xf numFmtId="0" fontId="4" fillId="0" borderId="37" xfId="10" applyFont="1" applyBorder="1" applyAlignment="1">
      <alignment horizontal="left" vertical="center"/>
    </xf>
    <xf numFmtId="0" fontId="4" fillId="0" borderId="37" xfId="10" applyFont="1" applyFill="1" applyBorder="1" applyAlignment="1">
      <alignment horizontal="left" vertical="center"/>
    </xf>
    <xf numFmtId="0" fontId="18" fillId="0" borderId="51" xfId="0" applyFont="1" applyBorder="1" applyAlignment="1">
      <alignment horizontal="left" vertical="center" wrapText="1"/>
    </xf>
    <xf numFmtId="0" fontId="18" fillId="0" borderId="43" xfId="0" applyFont="1" applyBorder="1" applyAlignment="1">
      <alignment horizontal="left" vertical="center" wrapText="1"/>
    </xf>
    <xf numFmtId="0" fontId="4" fillId="0" borderId="37" xfId="11" applyFont="1" applyBorder="1" applyAlignment="1">
      <alignment horizontal="left" vertical="center" wrapText="1"/>
    </xf>
    <xf numFmtId="0" fontId="18" fillId="0" borderId="37" xfId="0" applyFont="1" applyBorder="1" applyAlignment="1">
      <alignment horizontal="left" vertical="center" wrapText="1"/>
    </xf>
    <xf numFmtId="0" fontId="18" fillId="0" borderId="41" xfId="0" applyFont="1" applyBorder="1" applyAlignment="1">
      <alignment horizontal="left" vertical="center" wrapText="1"/>
    </xf>
    <xf numFmtId="0" fontId="4" fillId="0" borderId="37" xfId="9" applyFont="1" applyBorder="1" applyAlignment="1">
      <alignment horizontal="left" vertical="center"/>
    </xf>
    <xf numFmtId="0" fontId="4" fillId="0" borderId="41" xfId="9" applyFont="1" applyBorder="1" applyAlignment="1">
      <alignment horizontal="left" vertical="center"/>
    </xf>
    <xf numFmtId="0" fontId="4" fillId="0" borderId="50" xfId="0" applyFont="1" applyBorder="1" applyAlignment="1">
      <alignment horizontal="left" vertical="center" wrapText="1"/>
    </xf>
    <xf numFmtId="0" fontId="4" fillId="0" borderId="43"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39" xfId="0" applyFont="1" applyFill="1" applyBorder="1" applyAlignment="1">
      <alignment horizontal="left" vertical="center" wrapText="1"/>
    </xf>
    <xf numFmtId="2" fontId="4" fillId="0" borderId="37" xfId="0" applyNumberFormat="1" applyFont="1" applyFill="1" applyBorder="1" applyAlignment="1">
      <alignment horizontal="left" vertical="center" wrapText="1"/>
    </xf>
    <xf numFmtId="0" fontId="16" fillId="4" borderId="42" xfId="0" applyFont="1" applyFill="1" applyBorder="1" applyAlignment="1">
      <alignment horizontal="left" vertical="center"/>
    </xf>
    <xf numFmtId="0" fontId="0" fillId="0" borderId="0" xfId="0" applyBorder="1" applyAlignment="1">
      <alignment horizontal="left" vertical="center"/>
    </xf>
    <xf numFmtId="0" fontId="5" fillId="3" borderId="2" xfId="0" applyFont="1" applyFill="1" applyBorder="1" applyAlignment="1">
      <alignment horizontal="left" vertical="center" wrapText="1"/>
    </xf>
    <xf numFmtId="0" fontId="0" fillId="0" borderId="17" xfId="0" applyBorder="1" applyAlignment="1">
      <alignment horizontal="left" vertical="center" wrapText="1"/>
    </xf>
    <xf numFmtId="0" fontId="0" fillId="0" borderId="9" xfId="0" applyBorder="1" applyAlignment="1">
      <alignment horizontal="left" vertical="center"/>
    </xf>
    <xf numFmtId="0" fontId="0" fillId="0" borderId="0" xfId="0" applyAlignment="1">
      <alignment horizontal="left" vertical="center"/>
    </xf>
    <xf numFmtId="0" fontId="18" fillId="0" borderId="51" xfId="0" applyFont="1" applyBorder="1" applyAlignment="1">
      <alignment horizontal="center" vertical="center" wrapText="1"/>
    </xf>
    <xf numFmtId="0" fontId="18" fillId="0" borderId="43" xfId="0" applyFont="1" applyBorder="1" applyAlignment="1">
      <alignment horizontal="center" vertical="center" wrapText="1"/>
    </xf>
    <xf numFmtId="0" fontId="4" fillId="0" borderId="43" xfId="0" applyFont="1" applyBorder="1" applyAlignment="1">
      <alignment horizontal="center" vertical="center"/>
    </xf>
    <xf numFmtId="0" fontId="4" fillId="0" borderId="37" xfId="0" applyFont="1" applyBorder="1" applyAlignment="1">
      <alignment horizontal="center" vertical="center"/>
    </xf>
    <xf numFmtId="0" fontId="4" fillId="0" borderId="40" xfId="0" applyFont="1" applyBorder="1" applyAlignment="1">
      <alignment horizontal="center" vertical="center"/>
    </xf>
    <xf numFmtId="0" fontId="4" fillId="0" borderId="49" xfId="0" applyFont="1" applyBorder="1" applyAlignment="1">
      <alignment horizontal="center" vertical="center"/>
    </xf>
    <xf numFmtId="0" fontId="15" fillId="8" borderId="44" xfId="0" applyFont="1" applyFill="1" applyBorder="1" applyAlignment="1">
      <alignment horizontal="center" vertical="center" wrapText="1"/>
    </xf>
    <xf numFmtId="0" fontId="15" fillId="8" borderId="45"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15" fillId="7" borderId="44" xfId="0" applyFont="1" applyFill="1" applyBorder="1" applyAlignment="1">
      <alignment horizontal="center" vertical="center"/>
    </xf>
    <xf numFmtId="0" fontId="15" fillId="7" borderId="45" xfId="0" applyFont="1" applyFill="1" applyBorder="1" applyAlignment="1">
      <alignment horizontal="center" vertical="center"/>
    </xf>
    <xf numFmtId="0" fontId="15" fillId="8" borderId="44" xfId="2" applyFont="1" applyFill="1" applyBorder="1" applyAlignment="1" applyProtection="1">
      <alignment horizontal="center" vertical="center" wrapText="1" readingOrder="1"/>
      <protection locked="0"/>
    </xf>
    <xf numFmtId="0" fontId="15" fillId="8" borderId="45" xfId="2" applyFont="1" applyFill="1" applyBorder="1" applyAlignment="1" applyProtection="1">
      <alignment horizontal="center" vertical="center" wrapText="1" readingOrder="1"/>
      <protection locked="0"/>
    </xf>
    <xf numFmtId="0" fontId="4" fillId="0" borderId="37"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3"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37" xfId="0" applyFont="1" applyFill="1" applyBorder="1" applyAlignment="1">
      <alignment vertical="center" wrapText="1"/>
    </xf>
    <xf numFmtId="0" fontId="4" fillId="0" borderId="37" xfId="0" applyFont="1" applyBorder="1" applyAlignment="1">
      <alignment vertical="center" wrapText="1"/>
    </xf>
    <xf numFmtId="0" fontId="4" fillId="0" borderId="37" xfId="0" applyFont="1" applyBorder="1" applyAlignment="1">
      <alignment horizontal="left" vertical="center"/>
    </xf>
    <xf numFmtId="0" fontId="4" fillId="0" borderId="52" xfId="2" applyFont="1" applyFill="1" applyBorder="1" applyAlignment="1" applyProtection="1">
      <alignment horizontal="center" vertical="center" wrapText="1" readingOrder="1"/>
      <protection locked="0"/>
    </xf>
    <xf numFmtId="0" fontId="4" fillId="0" borderId="50" xfId="2" applyFont="1" applyFill="1" applyBorder="1" applyAlignment="1" applyProtection="1">
      <alignment horizontal="center" vertical="center" wrapText="1" readingOrder="1"/>
      <protection locked="0"/>
    </xf>
    <xf numFmtId="0" fontId="4" fillId="0" borderId="52"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3" xfId="2" applyFont="1" applyFill="1" applyBorder="1" applyAlignment="1" applyProtection="1">
      <alignment horizontal="center" vertical="center" wrapText="1" readingOrder="1"/>
      <protection locked="0"/>
    </xf>
    <xf numFmtId="0" fontId="4" fillId="0" borderId="41" xfId="2" applyFont="1" applyFill="1" applyBorder="1" applyAlignment="1" applyProtection="1">
      <alignment horizontal="center" vertical="center" wrapText="1" readingOrder="1"/>
      <protection locked="0"/>
    </xf>
    <xf numFmtId="0" fontId="4" fillId="0" borderId="43" xfId="0" applyFont="1" applyFill="1" applyBorder="1" applyAlignment="1">
      <alignment horizontal="center" vertical="center"/>
    </xf>
    <xf numFmtId="0" fontId="4" fillId="0" borderId="41" xfId="0" applyFont="1" applyFill="1" applyBorder="1" applyAlignment="1">
      <alignment horizontal="center" vertical="center"/>
    </xf>
    <xf numFmtId="0" fontId="15" fillId="8" borderId="44" xfId="0" applyFont="1" applyFill="1" applyBorder="1" applyAlignment="1">
      <alignment horizontal="center" vertical="center"/>
    </xf>
    <xf numFmtId="0" fontId="15" fillId="8" borderId="45" xfId="0" applyFont="1" applyFill="1" applyBorder="1" applyAlignment="1">
      <alignment horizontal="center" vertical="center"/>
    </xf>
    <xf numFmtId="0" fontId="4" fillId="0" borderId="42" xfId="0" applyFont="1" applyFill="1" applyBorder="1" applyAlignment="1">
      <alignment horizontal="center" vertical="center" wrapText="1"/>
    </xf>
    <xf numFmtId="0" fontId="4" fillId="0" borderId="49" xfId="0" applyFont="1" applyFill="1" applyBorder="1" applyAlignment="1">
      <alignment horizontal="center" vertical="center"/>
    </xf>
    <xf numFmtId="0" fontId="5" fillId="3" borderId="30" xfId="0" applyFont="1" applyFill="1" applyBorder="1" applyAlignment="1">
      <alignment horizontal="center" vertical="center"/>
    </xf>
    <xf numFmtId="0" fontId="5" fillId="3" borderId="32" xfId="0" applyFont="1" applyFill="1" applyBorder="1" applyAlignment="1">
      <alignment horizontal="center" vertical="center"/>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3" xfId="2" applyFont="1" applyFill="1" applyBorder="1" applyAlignment="1" applyProtection="1">
      <alignment vertical="center" wrapText="1" readingOrder="1"/>
      <protection locked="0"/>
    </xf>
    <xf numFmtId="0" fontId="4" fillId="0" borderId="41" xfId="2" applyFont="1" applyFill="1" applyBorder="1" applyAlignment="1" applyProtection="1">
      <alignment vertical="center" wrapText="1" readingOrder="1"/>
      <protection locked="0"/>
    </xf>
    <xf numFmtId="0" fontId="4" fillId="0" borderId="55"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7" xfId="0" applyFont="1" applyFill="1" applyBorder="1" applyAlignment="1">
      <alignment horizontal="center" vertical="center"/>
    </xf>
    <xf numFmtId="4" fontId="15" fillId="8" borderId="46" xfId="0" applyNumberFormat="1" applyFont="1" applyFill="1" applyBorder="1" applyAlignment="1">
      <alignment horizontal="center" vertical="center"/>
    </xf>
    <xf numFmtId="4" fontId="15" fillId="8" borderId="47" xfId="0" applyNumberFormat="1" applyFont="1" applyFill="1" applyBorder="1" applyAlignment="1">
      <alignment horizontal="center" vertical="center"/>
    </xf>
    <xf numFmtId="0" fontId="15" fillId="8" borderId="46" xfId="0" applyFont="1" applyFill="1" applyBorder="1" applyAlignment="1">
      <alignment horizontal="center" vertical="center"/>
    </xf>
    <xf numFmtId="0" fontId="15" fillId="8" borderId="48" xfId="0" applyFont="1" applyFill="1" applyBorder="1" applyAlignment="1">
      <alignment horizontal="center" vertical="center"/>
    </xf>
    <xf numFmtId="0" fontId="15" fillId="8" borderId="47" xfId="0" applyFont="1" applyFill="1" applyBorder="1" applyAlignment="1">
      <alignment horizontal="center" vertical="center"/>
    </xf>
    <xf numFmtId="9" fontId="15" fillId="8" borderId="46" xfId="0" applyNumberFormat="1" applyFont="1" applyFill="1" applyBorder="1" applyAlignment="1">
      <alignment horizontal="center" vertical="center"/>
    </xf>
    <xf numFmtId="9" fontId="15" fillId="8" borderId="47" xfId="0" applyNumberFormat="1" applyFont="1" applyFill="1" applyBorder="1" applyAlignment="1">
      <alignment horizontal="center" vertical="center"/>
    </xf>
    <xf numFmtId="0" fontId="15" fillId="8" borderId="46" xfId="0" applyFont="1" applyFill="1" applyBorder="1" applyAlignment="1">
      <alignment horizontal="center" vertical="center" wrapText="1"/>
    </xf>
    <xf numFmtId="0" fontId="15" fillId="8" borderId="48" xfId="0" applyFont="1" applyFill="1" applyBorder="1" applyAlignment="1">
      <alignment horizontal="center" vertical="center" wrapText="1"/>
    </xf>
    <xf numFmtId="0" fontId="15" fillId="8" borderId="47" xfId="0" applyFont="1" applyFill="1" applyBorder="1" applyAlignment="1">
      <alignment horizontal="center" vertical="center" wrapText="1"/>
    </xf>
    <xf numFmtId="9" fontId="15" fillId="7" borderId="46" xfId="0" applyNumberFormat="1" applyFont="1" applyFill="1" applyBorder="1" applyAlignment="1">
      <alignment horizontal="center" vertical="center"/>
    </xf>
    <xf numFmtId="9" fontId="15" fillId="7" borderId="47" xfId="0" applyNumberFormat="1" applyFont="1" applyFill="1" applyBorder="1" applyAlignment="1">
      <alignment horizontal="center" vertical="center"/>
    </xf>
    <xf numFmtId="4" fontId="15" fillId="7" borderId="46" xfId="0" applyNumberFormat="1" applyFont="1" applyFill="1" applyBorder="1" applyAlignment="1">
      <alignment horizontal="center" vertical="center"/>
    </xf>
    <xf numFmtId="4" fontId="15" fillId="7" borderId="47" xfId="0" applyNumberFormat="1" applyFont="1" applyFill="1" applyBorder="1" applyAlignment="1">
      <alignment horizontal="center" vertical="center"/>
    </xf>
    <xf numFmtId="4" fontId="15" fillId="9" borderId="46" xfId="0" applyNumberFormat="1" applyFont="1" applyFill="1" applyBorder="1" applyAlignment="1">
      <alignment horizontal="center" vertical="center"/>
    </xf>
    <xf numFmtId="4" fontId="15" fillId="9" borderId="47" xfId="0" applyNumberFormat="1" applyFont="1" applyFill="1" applyBorder="1" applyAlignment="1">
      <alignment horizontal="center" vertical="center"/>
    </xf>
    <xf numFmtId="0" fontId="15" fillId="7" borderId="46" xfId="0" applyFont="1" applyFill="1" applyBorder="1" applyAlignment="1">
      <alignment horizontal="center" vertical="center"/>
    </xf>
    <xf numFmtId="0" fontId="15" fillId="7" borderId="48" xfId="0" applyFont="1" applyFill="1" applyBorder="1" applyAlignment="1">
      <alignment horizontal="center" vertical="center"/>
    </xf>
    <xf numFmtId="0" fontId="15" fillId="7" borderId="47" xfId="0" applyFont="1" applyFill="1" applyBorder="1" applyAlignment="1">
      <alignment horizontal="center" vertical="center"/>
    </xf>
    <xf numFmtId="0" fontId="4" fillId="9" borderId="46" xfId="0" applyFont="1" applyFill="1" applyBorder="1" applyAlignment="1">
      <alignment horizontal="center" vertical="center" wrapText="1"/>
    </xf>
    <xf numFmtId="0" fontId="4" fillId="9" borderId="48" xfId="0" applyFont="1" applyFill="1" applyBorder="1" applyAlignment="1">
      <alignment horizontal="center" vertical="center" wrapText="1"/>
    </xf>
    <xf numFmtId="0" fontId="4" fillId="9" borderId="47" xfId="0" applyFont="1" applyFill="1" applyBorder="1" applyAlignment="1">
      <alignment horizontal="center" vertical="center" wrapText="1"/>
    </xf>
    <xf numFmtId="0" fontId="15" fillId="9" borderId="44" xfId="0" applyFont="1" applyFill="1" applyBorder="1" applyAlignment="1">
      <alignment horizontal="center" vertical="center"/>
    </xf>
    <xf numFmtId="0" fontId="15" fillId="9" borderId="45" xfId="0" applyFont="1" applyFill="1" applyBorder="1" applyAlignment="1">
      <alignment horizontal="center" vertical="center"/>
    </xf>
    <xf numFmtId="0" fontId="4" fillId="0" borderId="43"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1" xfId="0" applyFont="1" applyBorder="1" applyAlignment="1">
      <alignment horizontal="center" vertical="center"/>
    </xf>
    <xf numFmtId="0" fontId="6" fillId="6" borderId="3" xfId="0" applyFont="1" applyFill="1" applyBorder="1" applyAlignment="1">
      <alignment horizontal="center" vertical="center"/>
    </xf>
    <xf numFmtId="0" fontId="6" fillId="6" borderId="21"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29" xfId="0" applyFont="1" applyFill="1" applyBorder="1" applyAlignment="1">
      <alignment horizontal="center" vertical="center"/>
    </xf>
    <xf numFmtId="0" fontId="4" fillId="0" borderId="35" xfId="0" applyFont="1" applyBorder="1" applyAlignment="1">
      <alignment horizontal="center" vertical="center"/>
    </xf>
    <xf numFmtId="0" fontId="4" fillId="0" borderId="55"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2"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42" xfId="2" applyFont="1" applyFill="1" applyBorder="1" applyAlignment="1" applyProtection="1">
      <alignment horizontal="center" vertical="center" wrapText="1" readingOrder="1"/>
      <protection locked="0"/>
    </xf>
    <xf numFmtId="4" fontId="15" fillId="8" borderId="45" xfId="0" applyNumberFormat="1" applyFont="1" applyFill="1" applyBorder="1" applyAlignment="1">
      <alignment horizontal="center" vertical="center"/>
    </xf>
  </cellXfs>
  <cellStyles count="13">
    <cellStyle name="Euro" xfId="1"/>
    <cellStyle name="Normal" xfId="0" builtinId="0"/>
    <cellStyle name="Normal 2" xfId="2"/>
    <cellStyle name="Normal 3" xfId="3"/>
    <cellStyle name="Normal 4" xfId="12"/>
    <cellStyle name="Normal 6" xfId="9"/>
    <cellStyle name="Normal 8" xfId="11"/>
    <cellStyle name="Normal_Folha1_1" xfId="10"/>
    <cellStyle name="Nota 2" xfId="4"/>
    <cellStyle name="Nota 3" xfId="5"/>
    <cellStyle name="Nota 4" xfId="6"/>
    <cellStyle name="Percentagem 2" xfId="7"/>
    <cellStyle name="Percentagem 3" xfId="8"/>
  </cellStyles>
  <dxfs count="0"/>
  <tableStyles count="0" defaultTableStyle="TableStyleMedium2" defaultPivotStyle="PivotStyleLight16"/>
  <colors>
    <mruColors>
      <color rgb="FFDAEEF3"/>
      <color rgb="FFFF9900"/>
      <color rgb="FF16365C"/>
      <color rgb="FFB8CCE4"/>
      <color rgb="FFDCE6F1"/>
      <color rgb="FFFFFFCC"/>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1681956</xdr:colOff>
      <xdr:row>2</xdr:row>
      <xdr:rowOff>1365</xdr:rowOff>
    </xdr:from>
    <xdr:to>
      <xdr:col>8</xdr:col>
      <xdr:colOff>609600</xdr:colOff>
      <xdr:row>8</xdr:row>
      <xdr:rowOff>107440</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08800" y="334740"/>
          <a:ext cx="2975769" cy="1332419"/>
        </a:xfrm>
        <a:prstGeom prst="rect">
          <a:avLst/>
        </a:prstGeom>
      </xdr:spPr>
    </xdr:pic>
    <xdr:clientData/>
  </xdr:twoCellAnchor>
  <xdr:twoCellAnchor editAs="oneCell">
    <xdr:from>
      <xdr:col>8</xdr:col>
      <xdr:colOff>1787524</xdr:colOff>
      <xdr:row>2</xdr:row>
      <xdr:rowOff>149420</xdr:rowOff>
    </xdr:from>
    <xdr:to>
      <xdr:col>11</xdr:col>
      <xdr:colOff>539750</xdr:colOff>
      <xdr:row>7</xdr:row>
      <xdr:rowOff>274862</xdr:rowOff>
    </xdr:to>
    <xdr:pic>
      <xdr:nvPicPr>
        <xdr:cNvPr id="4" name="Image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49024" y="466920"/>
          <a:ext cx="3419476" cy="1046192"/>
        </a:xfrm>
        <a:prstGeom prst="rect">
          <a:avLst/>
        </a:prstGeom>
      </xdr:spPr>
    </xdr:pic>
    <xdr:clientData/>
  </xdr:twoCellAnchor>
  <xdr:twoCellAnchor editAs="oneCell">
    <xdr:from>
      <xdr:col>11</xdr:col>
      <xdr:colOff>892967</xdr:colOff>
      <xdr:row>3</xdr:row>
      <xdr:rowOff>47594</xdr:rowOff>
    </xdr:from>
    <xdr:to>
      <xdr:col>12</xdr:col>
      <xdr:colOff>330550</xdr:colOff>
      <xdr:row>8</xdr:row>
      <xdr:rowOff>3288</xdr:rowOff>
    </xdr:to>
    <xdr:pic>
      <xdr:nvPicPr>
        <xdr:cNvPr id="5" name="Imagem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025561" y="547657"/>
          <a:ext cx="3747646" cy="1015350"/>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737"/>
  <sheetViews>
    <sheetView tabSelected="1" zoomScale="80" zoomScaleNormal="80" workbookViewId="0"/>
  </sheetViews>
  <sheetFormatPr defaultRowHeight="13.2" x14ac:dyDescent="0.25"/>
  <cols>
    <col min="2" max="2" width="7.33203125" bestFit="1" customWidth="1"/>
    <col min="3" max="3" width="8.5546875" bestFit="1" customWidth="1"/>
    <col min="4" max="4" width="17.109375" customWidth="1"/>
    <col min="5" max="5" width="19.44140625" customWidth="1"/>
    <col min="6" max="6" width="18.5546875" style="3" customWidth="1"/>
    <col min="7" max="7" width="25.33203125" customWidth="1"/>
    <col min="8" max="8" width="35.33203125" style="3" customWidth="1"/>
    <col min="9" max="9" width="27.33203125" style="3" customWidth="1"/>
    <col min="10" max="10" width="17" style="3" customWidth="1"/>
    <col min="11" max="11" width="25.5546875" style="3" customWidth="1"/>
    <col min="12" max="12" width="64.5546875" style="261" customWidth="1"/>
    <col min="13" max="13" width="19.44140625" style="3" customWidth="1"/>
    <col min="14" max="14" width="18.109375" style="3" customWidth="1"/>
    <col min="15" max="16" width="12.6640625" style="3" customWidth="1"/>
    <col min="17" max="17" width="21.44140625" style="3" customWidth="1"/>
    <col min="18" max="18" width="20.6640625" style="3" customWidth="1"/>
    <col min="19" max="19" width="11" style="3" customWidth="1"/>
    <col min="20" max="20" width="21.33203125" style="3" customWidth="1"/>
  </cols>
  <sheetData>
    <row r="1" spans="2:20" x14ac:dyDescent="0.25">
      <c r="L1" s="261" t="s">
        <v>1997</v>
      </c>
    </row>
    <row r="4" spans="2:20" ht="15" customHeight="1" x14ac:dyDescent="0.3">
      <c r="P4" s="4"/>
      <c r="R4" s="5"/>
    </row>
    <row r="5" spans="2:20" ht="15" customHeight="1" x14ac:dyDescent="0.3">
      <c r="P5" s="4"/>
      <c r="R5" s="5"/>
    </row>
    <row r="6" spans="2:20" ht="15" customHeight="1" x14ac:dyDescent="0.3">
      <c r="P6" s="4"/>
      <c r="R6" s="5"/>
    </row>
    <row r="7" spans="2:20" ht="15" customHeight="1" x14ac:dyDescent="0.3">
      <c r="P7" s="4"/>
      <c r="R7" s="5"/>
    </row>
    <row r="8" spans="2:20" ht="23.25" customHeight="1" x14ac:dyDescent="0.3">
      <c r="B8" s="2"/>
      <c r="C8" s="2"/>
      <c r="D8" s="2"/>
      <c r="E8" s="2"/>
      <c r="F8" s="11"/>
      <c r="P8" s="4"/>
      <c r="R8" s="5"/>
    </row>
    <row r="9" spans="2:20" ht="21" x14ac:dyDescent="0.4">
      <c r="B9" s="2"/>
      <c r="C9" s="2"/>
      <c r="D9" s="2"/>
      <c r="E9" s="2"/>
      <c r="F9" s="11"/>
      <c r="G9" s="55"/>
      <c r="P9" s="4"/>
      <c r="R9" s="8"/>
    </row>
    <row r="10" spans="2:20" ht="15" customHeight="1" x14ac:dyDescent="0.3">
      <c r="D10" s="2" t="s">
        <v>2348</v>
      </c>
      <c r="E10" s="2"/>
      <c r="F10" s="11"/>
      <c r="G10" s="245"/>
      <c r="H10" s="11"/>
      <c r="I10"/>
      <c r="R10" s="4"/>
    </row>
    <row r="11" spans="2:20" ht="18.75" customHeight="1" x14ac:dyDescent="0.35">
      <c r="D11" s="2" t="s">
        <v>2349</v>
      </c>
      <c r="E11" s="2"/>
      <c r="F11" s="11"/>
      <c r="G11" s="243"/>
      <c r="H11" s="11"/>
      <c r="I11"/>
      <c r="R11" s="4"/>
      <c r="T11" s="37" t="s">
        <v>322</v>
      </c>
    </row>
    <row r="12" spans="2:20" ht="13.5" customHeight="1" thickBot="1" x14ac:dyDescent="0.3">
      <c r="I12"/>
      <c r="R12" s="5"/>
    </row>
    <row r="13" spans="2:20" s="1" customFormat="1" ht="28.8" x14ac:dyDescent="0.25">
      <c r="B13" s="56"/>
      <c r="C13" s="57"/>
      <c r="D13" s="361" t="s">
        <v>321</v>
      </c>
      <c r="E13" s="362"/>
      <c r="F13" s="362"/>
      <c r="G13" s="362"/>
      <c r="H13" s="362"/>
      <c r="I13" s="362"/>
      <c r="J13" s="362"/>
      <c r="K13" s="362"/>
      <c r="L13" s="362"/>
      <c r="M13" s="362"/>
      <c r="N13" s="362"/>
      <c r="O13" s="362"/>
      <c r="P13" s="362"/>
      <c r="Q13" s="362"/>
      <c r="R13" s="362"/>
      <c r="S13" s="362"/>
      <c r="T13" s="362"/>
    </row>
    <row r="14" spans="2:20" s="1" customFormat="1" ht="106.5" customHeight="1" thickBot="1" x14ac:dyDescent="0.3">
      <c r="B14" s="318" t="s">
        <v>700</v>
      </c>
      <c r="C14" s="319"/>
      <c r="D14" s="58" t="s">
        <v>320</v>
      </c>
      <c r="E14" s="59" t="s">
        <v>319</v>
      </c>
      <c r="F14" s="59" t="s">
        <v>363</v>
      </c>
      <c r="G14" s="60" t="s">
        <v>318</v>
      </c>
      <c r="H14" s="59" t="s">
        <v>317</v>
      </c>
      <c r="I14" s="59" t="s">
        <v>323</v>
      </c>
      <c r="J14" s="59" t="s">
        <v>594</v>
      </c>
      <c r="K14" s="59" t="s">
        <v>595</v>
      </c>
      <c r="L14" s="59" t="s">
        <v>477</v>
      </c>
      <c r="M14" s="59" t="s">
        <v>796</v>
      </c>
      <c r="N14" s="59" t="s">
        <v>334</v>
      </c>
      <c r="O14" s="59" t="s">
        <v>1059</v>
      </c>
      <c r="P14" s="59" t="s">
        <v>476</v>
      </c>
      <c r="Q14" s="61" t="s">
        <v>315</v>
      </c>
      <c r="R14" s="59" t="s">
        <v>1058</v>
      </c>
      <c r="S14" s="59" t="s">
        <v>333</v>
      </c>
      <c r="T14" s="59" t="s">
        <v>593</v>
      </c>
    </row>
    <row r="15" spans="2:20" s="1" customFormat="1" ht="26.4" x14ac:dyDescent="0.25">
      <c r="B15" s="320" t="s">
        <v>701</v>
      </c>
      <c r="C15" s="321"/>
      <c r="D15" s="363" t="s">
        <v>1886</v>
      </c>
      <c r="E15" s="364" t="s">
        <v>1135</v>
      </c>
      <c r="F15" s="179" t="s">
        <v>2130</v>
      </c>
      <c r="G15" s="62" t="s">
        <v>1395</v>
      </c>
      <c r="H15" s="62" t="s">
        <v>724</v>
      </c>
      <c r="I15" s="62" t="s">
        <v>1123</v>
      </c>
      <c r="J15" s="63" t="s">
        <v>494</v>
      </c>
      <c r="K15" s="63" t="s">
        <v>722</v>
      </c>
      <c r="L15" s="262" t="s">
        <v>724</v>
      </c>
      <c r="M15" s="260" t="s">
        <v>453</v>
      </c>
      <c r="N15" s="64">
        <v>42590</v>
      </c>
      <c r="O15" s="64">
        <v>42744</v>
      </c>
      <c r="P15" s="64">
        <v>43838</v>
      </c>
      <c r="Q15" s="65">
        <v>228059.77</v>
      </c>
      <c r="R15" s="66">
        <v>0.50000002192407722</v>
      </c>
      <c r="S15" s="65" t="s">
        <v>362</v>
      </c>
      <c r="T15" s="65">
        <v>114029.89</v>
      </c>
    </row>
    <row r="16" spans="2:20" s="1" customFormat="1" x14ac:dyDescent="0.25">
      <c r="B16" s="322"/>
      <c r="C16" s="323"/>
      <c r="D16" s="289"/>
      <c r="E16" s="365"/>
      <c r="F16" s="179" t="s">
        <v>2130</v>
      </c>
      <c r="G16" s="67" t="s">
        <v>1396</v>
      </c>
      <c r="H16" s="67" t="s">
        <v>721</v>
      </c>
      <c r="I16" s="67" t="s">
        <v>1124</v>
      </c>
      <c r="J16" s="68" t="s">
        <v>494</v>
      </c>
      <c r="K16" s="68" t="s">
        <v>722</v>
      </c>
      <c r="L16" s="252" t="s">
        <v>721</v>
      </c>
      <c r="M16" s="249" t="s">
        <v>723</v>
      </c>
      <c r="N16" s="69">
        <v>42590</v>
      </c>
      <c r="O16" s="69">
        <v>42675</v>
      </c>
      <c r="P16" s="69">
        <v>43769</v>
      </c>
      <c r="Q16" s="70">
        <v>217311.23</v>
      </c>
      <c r="R16" s="71">
        <v>0.5000000230084749</v>
      </c>
      <c r="S16" s="70" t="s">
        <v>362</v>
      </c>
      <c r="T16" s="70">
        <v>108655.62</v>
      </c>
    </row>
    <row r="17" spans="2:20" s="1" customFormat="1" ht="92.4" x14ac:dyDescent="0.25">
      <c r="B17" s="322"/>
      <c r="C17" s="323"/>
      <c r="D17" s="289"/>
      <c r="E17" s="365"/>
      <c r="F17" s="179" t="s">
        <v>2131</v>
      </c>
      <c r="G17" s="67" t="s">
        <v>1595</v>
      </c>
      <c r="H17" s="67" t="s">
        <v>1596</v>
      </c>
      <c r="I17" s="67" t="s">
        <v>1597</v>
      </c>
      <c r="J17" s="68" t="s">
        <v>494</v>
      </c>
      <c r="K17" s="68" t="s">
        <v>722</v>
      </c>
      <c r="L17" s="263" t="s">
        <v>1596</v>
      </c>
      <c r="M17" s="255" t="s">
        <v>1646</v>
      </c>
      <c r="N17" s="73">
        <v>42936</v>
      </c>
      <c r="O17" s="73">
        <v>42979</v>
      </c>
      <c r="P17" s="73">
        <v>44073</v>
      </c>
      <c r="Q17" s="70">
        <v>529457.18000000005</v>
      </c>
      <c r="R17" s="71">
        <v>0.62</v>
      </c>
      <c r="S17" s="70" t="s">
        <v>362</v>
      </c>
      <c r="T17" s="70">
        <v>328263.45</v>
      </c>
    </row>
    <row r="18" spans="2:20" s="1" customFormat="1" ht="26.4" x14ac:dyDescent="0.25">
      <c r="B18" s="322"/>
      <c r="C18" s="323"/>
      <c r="D18" s="289"/>
      <c r="E18" s="365"/>
      <c r="F18" s="179" t="s">
        <v>2131</v>
      </c>
      <c r="G18" s="67" t="s">
        <v>1397</v>
      </c>
      <c r="H18" s="67" t="s">
        <v>1125</v>
      </c>
      <c r="I18" s="67" t="s">
        <v>1130</v>
      </c>
      <c r="J18" s="68" t="s">
        <v>494</v>
      </c>
      <c r="K18" s="68" t="s">
        <v>722</v>
      </c>
      <c r="L18" s="263" t="s">
        <v>1125</v>
      </c>
      <c r="M18" s="255" t="s">
        <v>1647</v>
      </c>
      <c r="N18" s="73">
        <v>42810</v>
      </c>
      <c r="O18" s="73">
        <v>42856</v>
      </c>
      <c r="P18" s="73">
        <v>43950</v>
      </c>
      <c r="Q18" s="70">
        <v>8226111</v>
      </c>
      <c r="R18" s="71">
        <v>0.62</v>
      </c>
      <c r="S18" s="70" t="s">
        <v>362</v>
      </c>
      <c r="T18" s="70">
        <v>5100188.82</v>
      </c>
    </row>
    <row r="19" spans="2:20" s="1" customFormat="1" ht="52.8" x14ac:dyDescent="0.25">
      <c r="B19" s="322"/>
      <c r="C19" s="323"/>
      <c r="D19" s="289"/>
      <c r="E19" s="365"/>
      <c r="F19" s="179" t="s">
        <v>2131</v>
      </c>
      <c r="G19" s="67" t="s">
        <v>1398</v>
      </c>
      <c r="H19" s="67" t="s">
        <v>1126</v>
      </c>
      <c r="I19" s="67" t="s">
        <v>1131</v>
      </c>
      <c r="J19" s="68" t="s">
        <v>494</v>
      </c>
      <c r="K19" s="68" t="s">
        <v>722</v>
      </c>
      <c r="L19" s="263" t="s">
        <v>1126</v>
      </c>
      <c r="M19" s="255" t="s">
        <v>1649</v>
      </c>
      <c r="N19" s="73">
        <v>42810</v>
      </c>
      <c r="O19" s="73">
        <v>42887</v>
      </c>
      <c r="P19" s="73">
        <v>43981</v>
      </c>
      <c r="Q19" s="70">
        <v>311811</v>
      </c>
      <c r="R19" s="71">
        <v>0.62</v>
      </c>
      <c r="S19" s="70" t="s">
        <v>362</v>
      </c>
      <c r="T19" s="70">
        <v>193322.82</v>
      </c>
    </row>
    <row r="20" spans="2:20" s="1" customFormat="1" ht="39.6" x14ac:dyDescent="0.25">
      <c r="B20" s="322"/>
      <c r="C20" s="323"/>
      <c r="D20" s="289"/>
      <c r="E20" s="365"/>
      <c r="F20" s="179" t="s">
        <v>2131</v>
      </c>
      <c r="G20" s="67" t="s">
        <v>1399</v>
      </c>
      <c r="H20" s="67" t="s">
        <v>1127</v>
      </c>
      <c r="I20" s="67" t="s">
        <v>1132</v>
      </c>
      <c r="J20" s="68" t="s">
        <v>494</v>
      </c>
      <c r="K20" s="68" t="s">
        <v>722</v>
      </c>
      <c r="L20" s="263" t="s">
        <v>1127</v>
      </c>
      <c r="M20" s="255" t="s">
        <v>1650</v>
      </c>
      <c r="N20" s="73">
        <v>42810</v>
      </c>
      <c r="O20" s="73">
        <v>42917</v>
      </c>
      <c r="P20" s="73">
        <v>44011</v>
      </c>
      <c r="Q20" s="70">
        <v>1235671.33</v>
      </c>
      <c r="R20" s="71">
        <v>0.62000000343349471</v>
      </c>
      <c r="S20" s="70" t="s">
        <v>362</v>
      </c>
      <c r="T20" s="70">
        <v>766116.23</v>
      </c>
    </row>
    <row r="21" spans="2:20" s="1" customFormat="1" ht="52.8" x14ac:dyDescent="0.25">
      <c r="B21" s="322"/>
      <c r="C21" s="323"/>
      <c r="D21" s="289"/>
      <c r="E21" s="365"/>
      <c r="F21" s="179" t="s">
        <v>2131</v>
      </c>
      <c r="G21" s="67" t="s">
        <v>1400</v>
      </c>
      <c r="H21" s="67" t="s">
        <v>1128</v>
      </c>
      <c r="I21" s="67" t="s">
        <v>1133</v>
      </c>
      <c r="J21" s="68" t="s">
        <v>494</v>
      </c>
      <c r="K21" s="68" t="s">
        <v>722</v>
      </c>
      <c r="L21" s="263" t="s">
        <v>1128</v>
      </c>
      <c r="M21" s="255" t="s">
        <v>1651</v>
      </c>
      <c r="N21" s="73">
        <v>42810</v>
      </c>
      <c r="O21" s="73">
        <v>42887</v>
      </c>
      <c r="P21" s="73">
        <v>43981</v>
      </c>
      <c r="Q21" s="70">
        <v>147460</v>
      </c>
      <c r="R21" s="71">
        <v>0.62</v>
      </c>
      <c r="S21" s="70" t="s">
        <v>362</v>
      </c>
      <c r="T21" s="70">
        <v>91425.2</v>
      </c>
    </row>
    <row r="22" spans="2:20" s="1" customFormat="1" ht="39.6" x14ac:dyDescent="0.25">
      <c r="B22" s="322"/>
      <c r="C22" s="323"/>
      <c r="D22" s="289"/>
      <c r="E22" s="365"/>
      <c r="F22" s="179" t="s">
        <v>2131</v>
      </c>
      <c r="G22" s="67" t="s">
        <v>1401</v>
      </c>
      <c r="H22" s="67" t="s">
        <v>1129</v>
      </c>
      <c r="I22" s="67" t="s">
        <v>1134</v>
      </c>
      <c r="J22" s="68" t="s">
        <v>494</v>
      </c>
      <c r="K22" s="68" t="s">
        <v>722</v>
      </c>
      <c r="L22" s="263" t="s">
        <v>1129</v>
      </c>
      <c r="M22" s="255" t="s">
        <v>1652</v>
      </c>
      <c r="N22" s="73">
        <v>42810</v>
      </c>
      <c r="O22" s="73">
        <v>42905</v>
      </c>
      <c r="P22" s="73">
        <v>43999</v>
      </c>
      <c r="Q22" s="70">
        <v>128207.08</v>
      </c>
      <c r="R22" s="71">
        <v>0.62000000311995251</v>
      </c>
      <c r="S22" s="70" t="s">
        <v>362</v>
      </c>
      <c r="T22" s="70">
        <v>79488.39</v>
      </c>
    </row>
    <row r="23" spans="2:20" s="1" customFormat="1" ht="26.4" x14ac:dyDescent="0.25">
      <c r="B23" s="322"/>
      <c r="C23" s="323"/>
      <c r="D23" s="289"/>
      <c r="E23" s="365"/>
      <c r="F23" s="179" t="s">
        <v>2132</v>
      </c>
      <c r="G23" s="67" t="s">
        <v>1026</v>
      </c>
      <c r="H23" s="67" t="s">
        <v>1598</v>
      </c>
      <c r="I23" s="67" t="s">
        <v>1599</v>
      </c>
      <c r="J23" s="68" t="s">
        <v>494</v>
      </c>
      <c r="K23" s="68" t="s">
        <v>722</v>
      </c>
      <c r="L23" s="263" t="s">
        <v>1598</v>
      </c>
      <c r="M23" s="255" t="s">
        <v>1648</v>
      </c>
      <c r="N23" s="73">
        <v>42948</v>
      </c>
      <c r="O23" s="73">
        <v>42856</v>
      </c>
      <c r="P23" s="73">
        <v>43404</v>
      </c>
      <c r="Q23" s="70">
        <v>127051.37</v>
      </c>
      <c r="R23" s="71">
        <v>0.4</v>
      </c>
      <c r="S23" s="70" t="s">
        <v>362</v>
      </c>
      <c r="T23" s="70">
        <v>50820.55</v>
      </c>
    </row>
    <row r="24" spans="2:20" s="1" customFormat="1" ht="39.6" x14ac:dyDescent="0.25">
      <c r="B24" s="322"/>
      <c r="C24" s="323"/>
      <c r="D24" s="289"/>
      <c r="E24" s="365"/>
      <c r="F24" s="179" t="s">
        <v>2132</v>
      </c>
      <c r="G24" s="67" t="s">
        <v>1772</v>
      </c>
      <c r="H24" s="67" t="s">
        <v>1773</v>
      </c>
      <c r="I24" s="67" t="s">
        <v>1774</v>
      </c>
      <c r="J24" s="68" t="s">
        <v>494</v>
      </c>
      <c r="K24" s="68" t="s">
        <v>722</v>
      </c>
      <c r="L24" s="263" t="s">
        <v>1773</v>
      </c>
      <c r="M24" s="255" t="s">
        <v>1775</v>
      </c>
      <c r="N24" s="73">
        <v>43000</v>
      </c>
      <c r="O24" s="73">
        <v>42856</v>
      </c>
      <c r="P24" s="73">
        <v>43404</v>
      </c>
      <c r="Q24" s="70">
        <v>28299.09</v>
      </c>
      <c r="R24" s="71">
        <v>0.4</v>
      </c>
      <c r="S24" s="70" t="s">
        <v>362</v>
      </c>
      <c r="T24" s="70">
        <v>11319.64</v>
      </c>
    </row>
    <row r="25" spans="2:20" s="1" customFormat="1" ht="118.8" x14ac:dyDescent="0.25">
      <c r="B25" s="322"/>
      <c r="C25" s="323"/>
      <c r="D25" s="289"/>
      <c r="E25" s="365"/>
      <c r="F25" s="208" t="s">
        <v>2133</v>
      </c>
      <c r="G25" s="110" t="s">
        <v>1710</v>
      </c>
      <c r="H25" s="110" t="s">
        <v>1711</v>
      </c>
      <c r="I25" s="110" t="s">
        <v>1712</v>
      </c>
      <c r="J25" s="109" t="s">
        <v>494</v>
      </c>
      <c r="K25" s="109" t="s">
        <v>722</v>
      </c>
      <c r="L25" s="264"/>
      <c r="M25" s="258" t="s">
        <v>1713</v>
      </c>
      <c r="N25" s="178">
        <v>42964</v>
      </c>
      <c r="O25" s="178">
        <v>43009</v>
      </c>
      <c r="P25" s="178">
        <v>44104</v>
      </c>
      <c r="Q25" s="114">
        <v>396800</v>
      </c>
      <c r="R25" s="115">
        <v>0.4</v>
      </c>
      <c r="S25" s="114" t="s">
        <v>362</v>
      </c>
      <c r="T25" s="114">
        <v>158720</v>
      </c>
    </row>
    <row r="26" spans="2:20" s="1" customFormat="1" ht="39.6" x14ac:dyDescent="0.25">
      <c r="B26" s="322"/>
      <c r="C26" s="323"/>
      <c r="D26" s="290"/>
      <c r="E26" s="365"/>
      <c r="F26" s="83" t="s">
        <v>2262</v>
      </c>
      <c r="G26" s="67" t="s">
        <v>2263</v>
      </c>
      <c r="H26" s="67" t="s">
        <v>2265</v>
      </c>
      <c r="I26" s="67" t="s">
        <v>2266</v>
      </c>
      <c r="J26" s="206" t="s">
        <v>494</v>
      </c>
      <c r="K26" s="206" t="s">
        <v>722</v>
      </c>
      <c r="L26" s="263"/>
      <c r="M26" s="255" t="s">
        <v>14</v>
      </c>
      <c r="N26" s="73">
        <v>43187</v>
      </c>
      <c r="O26" s="73">
        <v>43282</v>
      </c>
      <c r="P26" s="73">
        <v>44377</v>
      </c>
      <c r="Q26" s="70">
        <v>239827.12</v>
      </c>
      <c r="R26" s="71">
        <v>0.4</v>
      </c>
      <c r="S26" s="70" t="s">
        <v>362</v>
      </c>
      <c r="T26" s="70">
        <v>95930.85</v>
      </c>
    </row>
    <row r="27" spans="2:20" s="1" customFormat="1" ht="52.8" x14ac:dyDescent="0.25">
      <c r="B27" s="322"/>
      <c r="C27" s="323"/>
      <c r="D27" s="290"/>
      <c r="E27" s="365"/>
      <c r="F27" s="83" t="s">
        <v>2262</v>
      </c>
      <c r="G27" s="67" t="s">
        <v>2263</v>
      </c>
      <c r="H27" s="67" t="s">
        <v>2267</v>
      </c>
      <c r="I27" s="67" t="s">
        <v>2268</v>
      </c>
      <c r="J27" s="206" t="s">
        <v>494</v>
      </c>
      <c r="K27" s="206" t="s">
        <v>722</v>
      </c>
      <c r="L27" s="263"/>
      <c r="M27" s="255" t="s">
        <v>14</v>
      </c>
      <c r="N27" s="73">
        <v>43187</v>
      </c>
      <c r="O27" s="73">
        <v>43070</v>
      </c>
      <c r="P27" s="73">
        <v>44165</v>
      </c>
      <c r="Q27" s="70">
        <v>239947.67</v>
      </c>
      <c r="R27" s="71">
        <v>0.4</v>
      </c>
      <c r="S27" s="70" t="s">
        <v>362</v>
      </c>
      <c r="T27" s="70">
        <v>95979.07</v>
      </c>
    </row>
    <row r="28" spans="2:20" s="1" customFormat="1" ht="39.6" x14ac:dyDescent="0.25">
      <c r="B28" s="322"/>
      <c r="C28" s="323"/>
      <c r="D28" s="290"/>
      <c r="E28" s="365"/>
      <c r="F28" s="83" t="s">
        <v>2262</v>
      </c>
      <c r="G28" s="67" t="s">
        <v>2264</v>
      </c>
      <c r="H28" s="67" t="s">
        <v>2269</v>
      </c>
      <c r="I28" s="67" t="s">
        <v>2270</v>
      </c>
      <c r="J28" s="206" t="s">
        <v>494</v>
      </c>
      <c r="K28" s="206" t="s">
        <v>722</v>
      </c>
      <c r="L28" s="263"/>
      <c r="M28" s="255" t="s">
        <v>14</v>
      </c>
      <c r="N28" s="73">
        <v>43187</v>
      </c>
      <c r="O28" s="73">
        <v>43101</v>
      </c>
      <c r="P28" s="73">
        <v>44012</v>
      </c>
      <c r="Q28" s="70">
        <v>151442.91</v>
      </c>
      <c r="R28" s="71">
        <v>0.4</v>
      </c>
      <c r="S28" s="70" t="s">
        <v>362</v>
      </c>
      <c r="T28" s="70">
        <v>60577.16</v>
      </c>
    </row>
    <row r="29" spans="2:20" s="1" customFormat="1" ht="39.6" x14ac:dyDescent="0.25">
      <c r="B29" s="322"/>
      <c r="C29" s="323"/>
      <c r="D29" s="290"/>
      <c r="E29" s="365"/>
      <c r="F29" s="83" t="s">
        <v>2262</v>
      </c>
      <c r="G29" s="67" t="s">
        <v>2263</v>
      </c>
      <c r="H29" s="67" t="s">
        <v>2271</v>
      </c>
      <c r="I29" s="67" t="s">
        <v>2272</v>
      </c>
      <c r="J29" s="206" t="s">
        <v>494</v>
      </c>
      <c r="K29" s="206" t="s">
        <v>722</v>
      </c>
      <c r="L29" s="263"/>
      <c r="M29" s="255" t="s">
        <v>14</v>
      </c>
      <c r="N29" s="73">
        <v>43187</v>
      </c>
      <c r="O29" s="73">
        <v>43101</v>
      </c>
      <c r="P29" s="73">
        <v>44196</v>
      </c>
      <c r="Q29" s="70">
        <v>229527.12</v>
      </c>
      <c r="R29" s="71">
        <v>0.4</v>
      </c>
      <c r="S29" s="70" t="s">
        <v>362</v>
      </c>
      <c r="T29" s="70">
        <v>91810.85</v>
      </c>
    </row>
    <row r="30" spans="2:20" s="1" customFormat="1" ht="39.6" x14ac:dyDescent="0.25">
      <c r="B30" s="322"/>
      <c r="C30" s="323"/>
      <c r="D30" s="290"/>
      <c r="E30" s="365"/>
      <c r="F30" s="83" t="s">
        <v>2262</v>
      </c>
      <c r="G30" s="67" t="s">
        <v>2264</v>
      </c>
      <c r="H30" s="67" t="s">
        <v>2273</v>
      </c>
      <c r="I30" s="67" t="s">
        <v>2274</v>
      </c>
      <c r="J30" s="206" t="s">
        <v>494</v>
      </c>
      <c r="K30" s="206" t="s">
        <v>722</v>
      </c>
      <c r="L30" s="263"/>
      <c r="M30" s="255" t="s">
        <v>14</v>
      </c>
      <c r="N30" s="73">
        <v>43187</v>
      </c>
      <c r="O30" s="73">
        <v>43282</v>
      </c>
      <c r="P30" s="73">
        <v>44196</v>
      </c>
      <c r="Q30" s="70">
        <v>239954.85</v>
      </c>
      <c r="R30" s="71">
        <v>0.4</v>
      </c>
      <c r="S30" s="70" t="s">
        <v>362</v>
      </c>
      <c r="T30" s="70">
        <v>95981.94</v>
      </c>
    </row>
    <row r="31" spans="2:20" s="1" customFormat="1" ht="66" x14ac:dyDescent="0.25">
      <c r="B31" s="322"/>
      <c r="C31" s="323"/>
      <c r="D31" s="290"/>
      <c r="E31" s="365"/>
      <c r="F31" s="83" t="s">
        <v>2262</v>
      </c>
      <c r="G31" s="67" t="s">
        <v>2351</v>
      </c>
      <c r="H31" s="67" t="s">
        <v>2352</v>
      </c>
      <c r="I31" s="67" t="s">
        <v>2350</v>
      </c>
      <c r="J31" s="231" t="s">
        <v>494</v>
      </c>
      <c r="K31" s="231" t="s">
        <v>722</v>
      </c>
      <c r="L31" s="263"/>
      <c r="M31" s="255" t="s">
        <v>2353</v>
      </c>
      <c r="N31" s="73">
        <v>43278</v>
      </c>
      <c r="O31" s="73">
        <v>43101</v>
      </c>
      <c r="P31" s="73">
        <v>44196</v>
      </c>
      <c r="Q31" s="70">
        <v>31570.65</v>
      </c>
      <c r="R31" s="71">
        <v>0.4</v>
      </c>
      <c r="S31" s="70" t="s">
        <v>362</v>
      </c>
      <c r="T31" s="70">
        <v>12628.26</v>
      </c>
    </row>
    <row r="32" spans="2:20" s="1" customFormat="1" ht="39.6" x14ac:dyDescent="0.25">
      <c r="B32" s="322"/>
      <c r="C32" s="323"/>
      <c r="D32" s="290"/>
      <c r="E32" s="365"/>
      <c r="F32" s="83" t="s">
        <v>2262</v>
      </c>
      <c r="G32" s="67" t="s">
        <v>2263</v>
      </c>
      <c r="H32" s="67" t="s">
        <v>2275</v>
      </c>
      <c r="I32" s="67" t="s">
        <v>2276</v>
      </c>
      <c r="J32" s="206" t="s">
        <v>494</v>
      </c>
      <c r="K32" s="206" t="s">
        <v>722</v>
      </c>
      <c r="L32" s="263"/>
      <c r="M32" s="255" t="s">
        <v>14</v>
      </c>
      <c r="N32" s="73">
        <v>43187</v>
      </c>
      <c r="O32" s="73">
        <v>43101</v>
      </c>
      <c r="P32" s="73">
        <v>44196</v>
      </c>
      <c r="Q32" s="70">
        <v>239860.7</v>
      </c>
      <c r="R32" s="71">
        <v>0.4</v>
      </c>
      <c r="S32" s="70" t="s">
        <v>362</v>
      </c>
      <c r="T32" s="70">
        <v>95944.28</v>
      </c>
    </row>
    <row r="33" spans="2:20" s="1" customFormat="1" ht="39.6" x14ac:dyDescent="0.25">
      <c r="B33" s="322"/>
      <c r="C33" s="323"/>
      <c r="D33" s="290"/>
      <c r="E33" s="365"/>
      <c r="F33" s="83" t="s">
        <v>2262</v>
      </c>
      <c r="G33" s="67" t="s">
        <v>2264</v>
      </c>
      <c r="H33" s="67" t="s">
        <v>2277</v>
      </c>
      <c r="I33" s="67" t="s">
        <v>2278</v>
      </c>
      <c r="J33" s="206" t="s">
        <v>494</v>
      </c>
      <c r="K33" s="206" t="s">
        <v>722</v>
      </c>
      <c r="L33" s="263"/>
      <c r="M33" s="255" t="s">
        <v>14</v>
      </c>
      <c r="N33" s="73">
        <v>43187</v>
      </c>
      <c r="O33" s="73">
        <v>43252</v>
      </c>
      <c r="P33" s="73">
        <v>44347</v>
      </c>
      <c r="Q33" s="70">
        <v>207604.05</v>
      </c>
      <c r="R33" s="71">
        <v>0.4</v>
      </c>
      <c r="S33" s="70" t="s">
        <v>362</v>
      </c>
      <c r="T33" s="70">
        <v>83041.62</v>
      </c>
    </row>
    <row r="34" spans="2:20" s="1" customFormat="1" ht="26.4" x14ac:dyDescent="0.25">
      <c r="B34" s="322"/>
      <c r="C34" s="323"/>
      <c r="D34" s="290"/>
      <c r="E34" s="365"/>
      <c r="F34" s="83" t="s">
        <v>2262</v>
      </c>
      <c r="G34" s="67" t="s">
        <v>2264</v>
      </c>
      <c r="H34" s="67" t="s">
        <v>2279</v>
      </c>
      <c r="I34" s="67" t="s">
        <v>2280</v>
      </c>
      <c r="J34" s="206" t="s">
        <v>494</v>
      </c>
      <c r="K34" s="206" t="s">
        <v>722</v>
      </c>
      <c r="L34" s="263"/>
      <c r="M34" s="255" t="s">
        <v>2285</v>
      </c>
      <c r="N34" s="73">
        <v>43187</v>
      </c>
      <c r="O34" s="73">
        <v>43101</v>
      </c>
      <c r="P34" s="73">
        <v>44196</v>
      </c>
      <c r="Q34" s="70">
        <v>239992.5</v>
      </c>
      <c r="R34" s="71">
        <v>0.30830000000000002</v>
      </c>
      <c r="S34" s="70" t="s">
        <v>362</v>
      </c>
      <c r="T34" s="70">
        <v>74000.399999999994</v>
      </c>
    </row>
    <row r="35" spans="2:20" s="1" customFormat="1" ht="52.8" x14ac:dyDescent="0.25">
      <c r="B35" s="322"/>
      <c r="C35" s="323"/>
      <c r="D35" s="290"/>
      <c r="E35" s="365"/>
      <c r="F35" s="83" t="s">
        <v>2262</v>
      </c>
      <c r="G35" s="67" t="s">
        <v>2263</v>
      </c>
      <c r="H35" s="67" t="s">
        <v>2281</v>
      </c>
      <c r="I35" s="67" t="s">
        <v>2282</v>
      </c>
      <c r="J35" s="206" t="s">
        <v>494</v>
      </c>
      <c r="K35" s="206" t="s">
        <v>722</v>
      </c>
      <c r="L35" s="263"/>
      <c r="M35" s="255" t="s">
        <v>14</v>
      </c>
      <c r="N35" s="73">
        <v>43187</v>
      </c>
      <c r="O35" s="73">
        <v>43101</v>
      </c>
      <c r="P35" s="73">
        <v>44196</v>
      </c>
      <c r="Q35" s="70">
        <v>235365.62</v>
      </c>
      <c r="R35" s="71">
        <v>0.4</v>
      </c>
      <c r="S35" s="70" t="s">
        <v>362</v>
      </c>
      <c r="T35" s="70">
        <v>94146.25</v>
      </c>
    </row>
    <row r="36" spans="2:20" s="1" customFormat="1" ht="40.200000000000003" thickBot="1" x14ac:dyDescent="0.3">
      <c r="B36" s="322"/>
      <c r="C36" s="323"/>
      <c r="D36" s="290"/>
      <c r="E36" s="366"/>
      <c r="F36" s="203" t="s">
        <v>2262</v>
      </c>
      <c r="G36" s="209" t="s">
        <v>2263</v>
      </c>
      <c r="H36" s="209" t="s">
        <v>2283</v>
      </c>
      <c r="I36" s="209" t="s">
        <v>2284</v>
      </c>
      <c r="J36" s="210" t="s">
        <v>494</v>
      </c>
      <c r="K36" s="210" t="s">
        <v>722</v>
      </c>
      <c r="L36" s="265"/>
      <c r="M36" s="256" t="s">
        <v>14</v>
      </c>
      <c r="N36" s="211">
        <v>43187</v>
      </c>
      <c r="O36" s="211">
        <v>43101</v>
      </c>
      <c r="P36" s="211">
        <v>44196</v>
      </c>
      <c r="Q36" s="212">
        <v>150877.23000000001</v>
      </c>
      <c r="R36" s="205">
        <v>0.4</v>
      </c>
      <c r="S36" s="212" t="s">
        <v>362</v>
      </c>
      <c r="T36" s="212">
        <v>60350.89</v>
      </c>
    </row>
    <row r="37" spans="2:20" s="1" customFormat="1" ht="13.8" thickBot="1" x14ac:dyDescent="0.3">
      <c r="B37" s="322"/>
      <c r="C37" s="323"/>
      <c r="D37" s="290"/>
      <c r="E37" s="314" t="s">
        <v>1996</v>
      </c>
      <c r="F37" s="315"/>
      <c r="G37" s="315"/>
      <c r="H37" s="315"/>
      <c r="I37" s="315"/>
      <c r="J37" s="315"/>
      <c r="K37" s="138">
        <f>COUNTA(K15:K36)</f>
        <v>22</v>
      </c>
      <c r="L37" s="334"/>
      <c r="M37" s="335"/>
      <c r="N37" s="335"/>
      <c r="O37" s="335"/>
      <c r="P37" s="336"/>
      <c r="Q37" s="140">
        <f>SUM(Q15:Q36)</f>
        <v>13782209.469999997</v>
      </c>
      <c r="R37" s="332"/>
      <c r="S37" s="333"/>
      <c r="T37" s="140">
        <f>SUM(T15:T36)</f>
        <v>7862742.1799999997</v>
      </c>
    </row>
    <row r="38" spans="2:20" s="1" customFormat="1" ht="52.8" x14ac:dyDescent="0.25">
      <c r="B38" s="322"/>
      <c r="C38" s="323"/>
      <c r="D38" s="289"/>
      <c r="E38" s="367" t="s">
        <v>742</v>
      </c>
      <c r="F38" s="122" t="s">
        <v>2134</v>
      </c>
      <c r="G38" s="122" t="s">
        <v>1026</v>
      </c>
      <c r="H38" s="122" t="s">
        <v>484</v>
      </c>
      <c r="I38" s="122" t="s">
        <v>679</v>
      </c>
      <c r="J38" s="124" t="s">
        <v>494</v>
      </c>
      <c r="K38" s="124" t="s">
        <v>495</v>
      </c>
      <c r="L38" s="164" t="s">
        <v>1662</v>
      </c>
      <c r="M38" s="248" t="s">
        <v>14</v>
      </c>
      <c r="N38" s="125">
        <v>42496</v>
      </c>
      <c r="O38" s="125">
        <v>42597</v>
      </c>
      <c r="P38" s="125">
        <v>43326</v>
      </c>
      <c r="Q38" s="126">
        <v>552155.80000000005</v>
      </c>
      <c r="R38" s="127">
        <v>0.7</v>
      </c>
      <c r="S38" s="126" t="s">
        <v>362</v>
      </c>
      <c r="T38" s="126">
        <v>386509.06</v>
      </c>
    </row>
    <row r="39" spans="2:20" s="1" customFormat="1" ht="66" x14ac:dyDescent="0.25">
      <c r="B39" s="322"/>
      <c r="C39" s="323"/>
      <c r="D39" s="289"/>
      <c r="E39" s="368"/>
      <c r="F39" s="67" t="s">
        <v>2135</v>
      </c>
      <c r="G39" s="74" t="s">
        <v>1600</v>
      </c>
      <c r="H39" s="67" t="s">
        <v>1601</v>
      </c>
      <c r="I39" s="75" t="s">
        <v>1602</v>
      </c>
      <c r="J39" s="68" t="s">
        <v>494</v>
      </c>
      <c r="K39" s="68" t="s">
        <v>495</v>
      </c>
      <c r="L39" s="263" t="s">
        <v>1663</v>
      </c>
      <c r="M39" s="249"/>
      <c r="N39" s="69">
        <v>42957</v>
      </c>
      <c r="O39" s="69">
        <v>43009</v>
      </c>
      <c r="P39" s="69">
        <v>43738</v>
      </c>
      <c r="Q39" s="70">
        <v>400037.14</v>
      </c>
      <c r="R39" s="71">
        <v>0.7</v>
      </c>
      <c r="S39" s="70" t="s">
        <v>362</v>
      </c>
      <c r="T39" s="70">
        <v>280026</v>
      </c>
    </row>
    <row r="40" spans="2:20" s="1" customFormat="1" ht="66" x14ac:dyDescent="0.25">
      <c r="B40" s="322"/>
      <c r="C40" s="323"/>
      <c r="D40" s="289"/>
      <c r="E40" s="368"/>
      <c r="F40" s="67" t="s">
        <v>2135</v>
      </c>
      <c r="G40" s="67" t="s">
        <v>1358</v>
      </c>
      <c r="H40" s="67" t="s">
        <v>1603</v>
      </c>
      <c r="I40" s="75" t="s">
        <v>1605</v>
      </c>
      <c r="J40" s="68" t="s">
        <v>494</v>
      </c>
      <c r="K40" s="68" t="s">
        <v>495</v>
      </c>
      <c r="L40" s="263" t="s">
        <v>1664</v>
      </c>
      <c r="M40" s="249"/>
      <c r="N40" s="69">
        <v>42957</v>
      </c>
      <c r="O40" s="69">
        <v>43101</v>
      </c>
      <c r="P40" s="69">
        <v>43830</v>
      </c>
      <c r="Q40" s="70">
        <v>174104.97</v>
      </c>
      <c r="R40" s="71">
        <v>0.7</v>
      </c>
      <c r="S40" s="70" t="s">
        <v>362</v>
      </c>
      <c r="T40" s="70">
        <v>121873.48</v>
      </c>
    </row>
    <row r="41" spans="2:20" s="1" customFormat="1" ht="66" x14ac:dyDescent="0.25">
      <c r="B41" s="322"/>
      <c r="C41" s="323"/>
      <c r="D41" s="289"/>
      <c r="E41" s="368"/>
      <c r="F41" s="67" t="s">
        <v>2135</v>
      </c>
      <c r="G41" s="67" t="s">
        <v>1399</v>
      </c>
      <c r="H41" s="67" t="s">
        <v>1604</v>
      </c>
      <c r="I41" s="75" t="s">
        <v>1606</v>
      </c>
      <c r="J41" s="68" t="s">
        <v>494</v>
      </c>
      <c r="K41" s="68" t="s">
        <v>495</v>
      </c>
      <c r="L41" s="263" t="s">
        <v>1665</v>
      </c>
      <c r="M41" s="249"/>
      <c r="N41" s="69">
        <v>42957</v>
      </c>
      <c r="O41" s="69">
        <v>43009</v>
      </c>
      <c r="P41" s="69">
        <v>43738</v>
      </c>
      <c r="Q41" s="70">
        <v>189457.42</v>
      </c>
      <c r="R41" s="71">
        <v>0.7</v>
      </c>
      <c r="S41" s="70" t="s">
        <v>362</v>
      </c>
      <c r="T41" s="70">
        <v>132620.19</v>
      </c>
    </row>
    <row r="42" spans="2:20" s="1" customFormat="1" ht="39.6" x14ac:dyDescent="0.25">
      <c r="B42" s="322"/>
      <c r="C42" s="323"/>
      <c r="D42" s="289"/>
      <c r="E42" s="368"/>
      <c r="F42" s="76" t="s">
        <v>2136</v>
      </c>
      <c r="G42" s="67" t="s">
        <v>1402</v>
      </c>
      <c r="H42" s="67" t="s">
        <v>365</v>
      </c>
      <c r="I42" s="67" t="s">
        <v>366</v>
      </c>
      <c r="J42" s="68" t="s">
        <v>494</v>
      </c>
      <c r="K42" s="68" t="s">
        <v>495</v>
      </c>
      <c r="L42" s="263" t="s">
        <v>365</v>
      </c>
      <c r="M42" s="255" t="s">
        <v>1655</v>
      </c>
      <c r="N42" s="69">
        <v>42426</v>
      </c>
      <c r="O42" s="69">
        <v>42278</v>
      </c>
      <c r="P42" s="69">
        <v>43404</v>
      </c>
      <c r="Q42" s="70">
        <v>560306.02</v>
      </c>
      <c r="R42" s="71">
        <v>0.64233006099059942</v>
      </c>
      <c r="S42" s="70" t="s">
        <v>362</v>
      </c>
      <c r="T42" s="70">
        <v>416345.91</v>
      </c>
    </row>
    <row r="43" spans="2:20" s="1" customFormat="1" ht="39.6" x14ac:dyDescent="0.25">
      <c r="B43" s="322"/>
      <c r="C43" s="323"/>
      <c r="D43" s="289"/>
      <c r="E43" s="368"/>
      <c r="F43" s="76" t="s">
        <v>2136</v>
      </c>
      <c r="G43" s="67" t="s">
        <v>1403</v>
      </c>
      <c r="H43" s="67" t="s">
        <v>308</v>
      </c>
      <c r="I43" s="67" t="s">
        <v>307</v>
      </c>
      <c r="J43" s="68" t="s">
        <v>494</v>
      </c>
      <c r="K43" s="68" t="s">
        <v>495</v>
      </c>
      <c r="L43" s="263" t="s">
        <v>308</v>
      </c>
      <c r="M43" s="255" t="s">
        <v>1656</v>
      </c>
      <c r="N43" s="69">
        <v>42305</v>
      </c>
      <c r="O43" s="69">
        <v>42278</v>
      </c>
      <c r="P43" s="69">
        <v>43373</v>
      </c>
      <c r="Q43" s="70">
        <v>577018.68999999994</v>
      </c>
      <c r="R43" s="71">
        <v>0.74332853932339704</v>
      </c>
      <c r="S43" s="70" t="s">
        <v>362</v>
      </c>
      <c r="T43" s="70">
        <v>428914.46</v>
      </c>
    </row>
    <row r="44" spans="2:20" s="1" customFormat="1" x14ac:dyDescent="0.25">
      <c r="B44" s="322"/>
      <c r="C44" s="323"/>
      <c r="D44" s="289"/>
      <c r="E44" s="368"/>
      <c r="F44" s="67" t="s">
        <v>2137</v>
      </c>
      <c r="G44" s="67" t="s">
        <v>1404</v>
      </c>
      <c r="H44" s="67" t="s">
        <v>326</v>
      </c>
      <c r="I44" s="67" t="s">
        <v>327</v>
      </c>
      <c r="J44" s="68" t="s">
        <v>494</v>
      </c>
      <c r="K44" s="68" t="s">
        <v>495</v>
      </c>
      <c r="L44" s="263" t="s">
        <v>326</v>
      </c>
      <c r="M44" s="249" t="s">
        <v>14</v>
      </c>
      <c r="N44" s="69">
        <v>42320</v>
      </c>
      <c r="O44" s="69">
        <v>42326</v>
      </c>
      <c r="P44" s="69">
        <v>42691</v>
      </c>
      <c r="Q44" s="70">
        <v>19999.73</v>
      </c>
      <c r="R44" s="71">
        <v>0.75</v>
      </c>
      <c r="S44" s="70" t="s">
        <v>362</v>
      </c>
      <c r="T44" s="70">
        <v>14999.8</v>
      </c>
    </row>
    <row r="45" spans="2:20" s="1" customFormat="1" ht="26.4" x14ac:dyDescent="0.25">
      <c r="B45" s="322"/>
      <c r="C45" s="323"/>
      <c r="D45" s="289"/>
      <c r="E45" s="368"/>
      <c r="F45" s="67" t="s">
        <v>2137</v>
      </c>
      <c r="G45" s="67" t="s">
        <v>1405</v>
      </c>
      <c r="H45" s="67" t="s">
        <v>310</v>
      </c>
      <c r="I45" s="67" t="s">
        <v>311</v>
      </c>
      <c r="J45" s="68" t="s">
        <v>494</v>
      </c>
      <c r="K45" s="68" t="s">
        <v>495</v>
      </c>
      <c r="L45" s="263" t="s">
        <v>310</v>
      </c>
      <c r="M45" s="249" t="s">
        <v>7</v>
      </c>
      <c r="N45" s="69">
        <v>42226</v>
      </c>
      <c r="O45" s="69">
        <v>42266</v>
      </c>
      <c r="P45" s="69">
        <v>42631</v>
      </c>
      <c r="Q45" s="70">
        <v>20000</v>
      </c>
      <c r="R45" s="71">
        <v>0.75</v>
      </c>
      <c r="S45" s="70" t="s">
        <v>362</v>
      </c>
      <c r="T45" s="70">
        <v>15000</v>
      </c>
    </row>
    <row r="46" spans="2:20" s="1" customFormat="1" ht="39.6" x14ac:dyDescent="0.25">
      <c r="B46" s="322"/>
      <c r="C46" s="323"/>
      <c r="D46" s="289"/>
      <c r="E46" s="368"/>
      <c r="F46" s="67" t="s">
        <v>2137</v>
      </c>
      <c r="G46" s="67" t="s">
        <v>1406</v>
      </c>
      <c r="H46" s="67" t="s">
        <v>313</v>
      </c>
      <c r="I46" s="67" t="s">
        <v>312</v>
      </c>
      <c r="J46" s="68" t="s">
        <v>494</v>
      </c>
      <c r="K46" s="68" t="s">
        <v>495</v>
      </c>
      <c r="L46" s="263" t="s">
        <v>313</v>
      </c>
      <c r="M46" s="249" t="s">
        <v>14</v>
      </c>
      <c r="N46" s="69">
        <v>42305</v>
      </c>
      <c r="O46" s="69">
        <v>42328</v>
      </c>
      <c r="P46" s="69">
        <v>42693</v>
      </c>
      <c r="Q46" s="70">
        <v>20000</v>
      </c>
      <c r="R46" s="71">
        <v>0.75</v>
      </c>
      <c r="S46" s="70" t="s">
        <v>362</v>
      </c>
      <c r="T46" s="70">
        <v>15000</v>
      </c>
    </row>
    <row r="47" spans="2:20" s="1" customFormat="1" ht="66" x14ac:dyDescent="0.25">
      <c r="B47" s="322"/>
      <c r="C47" s="323"/>
      <c r="D47" s="289"/>
      <c r="E47" s="368"/>
      <c r="F47" s="67" t="s">
        <v>2137</v>
      </c>
      <c r="G47" s="67" t="s">
        <v>1407</v>
      </c>
      <c r="H47" s="67" t="s">
        <v>306</v>
      </c>
      <c r="I47" s="67" t="s">
        <v>305</v>
      </c>
      <c r="J47" s="68" t="s">
        <v>494</v>
      </c>
      <c r="K47" s="68" t="s">
        <v>495</v>
      </c>
      <c r="L47" s="263" t="s">
        <v>306</v>
      </c>
      <c r="M47" s="249" t="s">
        <v>28</v>
      </c>
      <c r="N47" s="69">
        <v>42305</v>
      </c>
      <c r="O47" s="69">
        <v>42340</v>
      </c>
      <c r="P47" s="69">
        <v>42705</v>
      </c>
      <c r="Q47" s="70">
        <v>19550</v>
      </c>
      <c r="R47" s="71">
        <v>0.75</v>
      </c>
      <c r="S47" s="70" t="s">
        <v>362</v>
      </c>
      <c r="T47" s="70">
        <v>14662.5</v>
      </c>
    </row>
    <row r="48" spans="2:20" s="1" customFormat="1" ht="26.4" x14ac:dyDescent="0.25">
      <c r="B48" s="322"/>
      <c r="C48" s="323"/>
      <c r="D48" s="289"/>
      <c r="E48" s="368"/>
      <c r="F48" s="67" t="s">
        <v>2137</v>
      </c>
      <c r="G48" s="67" t="s">
        <v>1408</v>
      </c>
      <c r="H48" s="67" t="s">
        <v>304</v>
      </c>
      <c r="I48" s="67" t="s">
        <v>303</v>
      </c>
      <c r="J48" s="68" t="s">
        <v>494</v>
      </c>
      <c r="K48" s="68" t="s">
        <v>495</v>
      </c>
      <c r="L48" s="263" t="s">
        <v>304</v>
      </c>
      <c r="M48" s="255" t="s">
        <v>20</v>
      </c>
      <c r="N48" s="69">
        <v>42305</v>
      </c>
      <c r="O48" s="69">
        <v>42354</v>
      </c>
      <c r="P48" s="69">
        <v>42719</v>
      </c>
      <c r="Q48" s="70">
        <v>19977.259999999998</v>
      </c>
      <c r="R48" s="71">
        <v>0.75000025028457362</v>
      </c>
      <c r="S48" s="70" t="s">
        <v>362</v>
      </c>
      <c r="T48" s="70">
        <v>14982.95</v>
      </c>
    </row>
    <row r="49" spans="2:20" s="1" customFormat="1" ht="39.6" x14ac:dyDescent="0.25">
      <c r="B49" s="322"/>
      <c r="C49" s="323"/>
      <c r="D49" s="289"/>
      <c r="E49" s="368"/>
      <c r="F49" s="67" t="s">
        <v>2138</v>
      </c>
      <c r="G49" s="67" t="s">
        <v>1403</v>
      </c>
      <c r="H49" s="67" t="s">
        <v>480</v>
      </c>
      <c r="I49" s="67" t="s">
        <v>481</v>
      </c>
      <c r="J49" s="68" t="s">
        <v>494</v>
      </c>
      <c r="K49" s="68" t="s">
        <v>495</v>
      </c>
      <c r="L49" s="263" t="s">
        <v>480</v>
      </c>
      <c r="M49" s="249" t="s">
        <v>17</v>
      </c>
      <c r="N49" s="69">
        <v>42499</v>
      </c>
      <c r="O49" s="69">
        <v>42278</v>
      </c>
      <c r="P49" s="69">
        <v>43008</v>
      </c>
      <c r="Q49" s="70">
        <v>323949.14</v>
      </c>
      <c r="R49" s="71">
        <v>0.78015332900713974</v>
      </c>
      <c r="S49" s="70" t="s">
        <v>362</v>
      </c>
      <c r="T49" s="70">
        <v>252730</v>
      </c>
    </row>
    <row r="50" spans="2:20" s="1" customFormat="1" ht="52.8" x14ac:dyDescent="0.25">
      <c r="B50" s="322"/>
      <c r="C50" s="323"/>
      <c r="D50" s="289"/>
      <c r="E50" s="368"/>
      <c r="F50" s="67" t="s">
        <v>2137</v>
      </c>
      <c r="G50" s="67" t="s">
        <v>1409</v>
      </c>
      <c r="H50" s="67" t="s">
        <v>302</v>
      </c>
      <c r="I50" s="67" t="s">
        <v>301</v>
      </c>
      <c r="J50" s="68" t="s">
        <v>494</v>
      </c>
      <c r="K50" s="68" t="s">
        <v>495</v>
      </c>
      <c r="L50" s="263" t="s">
        <v>302</v>
      </c>
      <c r="M50" s="249" t="s">
        <v>14</v>
      </c>
      <c r="N50" s="69">
        <v>42305</v>
      </c>
      <c r="O50" s="69">
        <v>42340</v>
      </c>
      <c r="P50" s="69">
        <v>42705</v>
      </c>
      <c r="Q50" s="70">
        <v>19500</v>
      </c>
      <c r="R50" s="71">
        <v>0.75</v>
      </c>
      <c r="S50" s="70" t="s">
        <v>362</v>
      </c>
      <c r="T50" s="70">
        <v>14625</v>
      </c>
    </row>
    <row r="51" spans="2:20" s="1" customFormat="1" ht="26.4" x14ac:dyDescent="0.25">
      <c r="B51" s="322"/>
      <c r="C51" s="323"/>
      <c r="D51" s="289"/>
      <c r="E51" s="368"/>
      <c r="F51" s="67" t="s">
        <v>2137</v>
      </c>
      <c r="G51" s="67" t="s">
        <v>1410</v>
      </c>
      <c r="H51" s="67" t="s">
        <v>337</v>
      </c>
      <c r="I51" s="67" t="s">
        <v>338</v>
      </c>
      <c r="J51" s="68" t="s">
        <v>494</v>
      </c>
      <c r="K51" s="68" t="s">
        <v>495</v>
      </c>
      <c r="L51" s="263" t="s">
        <v>337</v>
      </c>
      <c r="M51" s="249" t="s">
        <v>17</v>
      </c>
      <c r="N51" s="69">
        <v>42349</v>
      </c>
      <c r="O51" s="69">
        <v>42397</v>
      </c>
      <c r="P51" s="69">
        <v>42762</v>
      </c>
      <c r="Q51" s="70">
        <v>20000</v>
      </c>
      <c r="R51" s="71">
        <v>0.75</v>
      </c>
      <c r="S51" s="70" t="s">
        <v>362</v>
      </c>
      <c r="T51" s="70">
        <v>15000</v>
      </c>
    </row>
    <row r="52" spans="2:20" s="1" customFormat="1" ht="92.4" x14ac:dyDescent="0.25">
      <c r="B52" s="322"/>
      <c r="C52" s="323"/>
      <c r="D52" s="289"/>
      <c r="E52" s="368"/>
      <c r="F52" s="67" t="s">
        <v>2138</v>
      </c>
      <c r="G52" s="67" t="s">
        <v>1411</v>
      </c>
      <c r="H52" s="67" t="s">
        <v>482</v>
      </c>
      <c r="I52" s="67" t="s">
        <v>483</v>
      </c>
      <c r="J52" s="68" t="s">
        <v>494</v>
      </c>
      <c r="K52" s="68" t="s">
        <v>495</v>
      </c>
      <c r="L52" s="263" t="s">
        <v>482</v>
      </c>
      <c r="M52" s="249" t="s">
        <v>14</v>
      </c>
      <c r="N52" s="69">
        <v>42499</v>
      </c>
      <c r="O52" s="69">
        <v>42460</v>
      </c>
      <c r="P52" s="69">
        <v>43190</v>
      </c>
      <c r="Q52" s="70">
        <v>615018.42000000004</v>
      </c>
      <c r="R52" s="71">
        <v>0.77574583863683289</v>
      </c>
      <c r="S52" s="70" t="s">
        <v>362</v>
      </c>
      <c r="T52" s="70">
        <v>477097.98</v>
      </c>
    </row>
    <row r="53" spans="2:20" s="1" customFormat="1" ht="39.6" x14ac:dyDescent="0.25">
      <c r="B53" s="322"/>
      <c r="C53" s="323"/>
      <c r="D53" s="289"/>
      <c r="E53" s="368"/>
      <c r="F53" s="67" t="s">
        <v>2138</v>
      </c>
      <c r="G53" s="67" t="s">
        <v>1412</v>
      </c>
      <c r="H53" s="67" t="s">
        <v>526</v>
      </c>
      <c r="I53" s="67" t="s">
        <v>527</v>
      </c>
      <c r="J53" s="68" t="s">
        <v>494</v>
      </c>
      <c r="K53" s="68" t="s">
        <v>495</v>
      </c>
      <c r="L53" s="263" t="s">
        <v>526</v>
      </c>
      <c r="M53" s="249" t="s">
        <v>4</v>
      </c>
      <c r="N53" s="69">
        <v>42514</v>
      </c>
      <c r="O53" s="69">
        <v>42461</v>
      </c>
      <c r="P53" s="69">
        <v>43191</v>
      </c>
      <c r="Q53" s="70">
        <v>361282.38</v>
      </c>
      <c r="R53" s="71">
        <v>0.81610592246430613</v>
      </c>
      <c r="S53" s="70" t="s">
        <v>362</v>
      </c>
      <c r="T53" s="70">
        <v>294844.69</v>
      </c>
    </row>
    <row r="54" spans="2:20" s="1" customFormat="1" ht="39.6" x14ac:dyDescent="0.25">
      <c r="B54" s="322"/>
      <c r="C54" s="323"/>
      <c r="D54" s="289"/>
      <c r="E54" s="368"/>
      <c r="F54" s="67" t="s">
        <v>2137</v>
      </c>
      <c r="G54" s="67" t="s">
        <v>1413</v>
      </c>
      <c r="H54" s="67" t="s">
        <v>300</v>
      </c>
      <c r="I54" s="67" t="s">
        <v>299</v>
      </c>
      <c r="J54" s="68" t="s">
        <v>494</v>
      </c>
      <c r="K54" s="68" t="s">
        <v>495</v>
      </c>
      <c r="L54" s="263" t="s">
        <v>300</v>
      </c>
      <c r="M54" s="249" t="s">
        <v>14</v>
      </c>
      <c r="N54" s="69">
        <v>42305</v>
      </c>
      <c r="O54" s="69">
        <v>42319</v>
      </c>
      <c r="P54" s="69">
        <v>42684</v>
      </c>
      <c r="Q54" s="70">
        <v>20000</v>
      </c>
      <c r="R54" s="71">
        <v>0.75</v>
      </c>
      <c r="S54" s="70" t="s">
        <v>362</v>
      </c>
      <c r="T54" s="70">
        <v>15000</v>
      </c>
    </row>
    <row r="55" spans="2:20" s="1" customFormat="1" ht="26.4" x14ac:dyDescent="0.25">
      <c r="B55" s="322"/>
      <c r="C55" s="323"/>
      <c r="D55" s="289"/>
      <c r="E55" s="368"/>
      <c r="F55" s="67" t="s">
        <v>2137</v>
      </c>
      <c r="G55" s="67" t="s">
        <v>1414</v>
      </c>
      <c r="H55" s="67" t="s">
        <v>298</v>
      </c>
      <c r="I55" s="67" t="s">
        <v>297</v>
      </c>
      <c r="J55" s="68" t="s">
        <v>494</v>
      </c>
      <c r="K55" s="68" t="s">
        <v>495</v>
      </c>
      <c r="L55" s="263" t="s">
        <v>298</v>
      </c>
      <c r="M55" s="249" t="s">
        <v>1</v>
      </c>
      <c r="N55" s="69">
        <v>42305</v>
      </c>
      <c r="O55" s="69">
        <v>42350</v>
      </c>
      <c r="P55" s="69">
        <v>42715</v>
      </c>
      <c r="Q55" s="70">
        <v>19207.43</v>
      </c>
      <c r="R55" s="71">
        <v>0.74999986984203504</v>
      </c>
      <c r="S55" s="70" t="s">
        <v>362</v>
      </c>
      <c r="T55" s="70">
        <v>14405.57</v>
      </c>
    </row>
    <row r="56" spans="2:20" s="1" customFormat="1" ht="39.6" x14ac:dyDescent="0.25">
      <c r="B56" s="322"/>
      <c r="C56" s="323"/>
      <c r="D56" s="289"/>
      <c r="E56" s="368"/>
      <c r="F56" s="67" t="s">
        <v>2137</v>
      </c>
      <c r="G56" s="67" t="s">
        <v>1415</v>
      </c>
      <c r="H56" s="67" t="s">
        <v>335</v>
      </c>
      <c r="I56" s="67" t="s">
        <v>336</v>
      </c>
      <c r="J56" s="68" t="s">
        <v>494</v>
      </c>
      <c r="K56" s="68" t="s">
        <v>495</v>
      </c>
      <c r="L56" s="263" t="s">
        <v>335</v>
      </c>
      <c r="M56" s="249" t="s">
        <v>40</v>
      </c>
      <c r="N56" s="69">
        <v>42373</v>
      </c>
      <c r="O56" s="69">
        <v>42396</v>
      </c>
      <c r="P56" s="69">
        <v>42761</v>
      </c>
      <c r="Q56" s="70">
        <v>20000</v>
      </c>
      <c r="R56" s="71">
        <v>0.75</v>
      </c>
      <c r="S56" s="70" t="s">
        <v>362</v>
      </c>
      <c r="T56" s="70">
        <v>15000</v>
      </c>
    </row>
    <row r="57" spans="2:20" s="1" customFormat="1" ht="52.8" x14ac:dyDescent="0.25">
      <c r="B57" s="322"/>
      <c r="C57" s="323"/>
      <c r="D57" s="289"/>
      <c r="E57" s="368"/>
      <c r="F57" s="67" t="s">
        <v>2137</v>
      </c>
      <c r="G57" s="67" t="s">
        <v>1416</v>
      </c>
      <c r="H57" s="67" t="s">
        <v>339</v>
      </c>
      <c r="I57" s="67" t="s">
        <v>340</v>
      </c>
      <c r="J57" s="68" t="s">
        <v>494</v>
      </c>
      <c r="K57" s="68" t="s">
        <v>495</v>
      </c>
      <c r="L57" s="263" t="s">
        <v>339</v>
      </c>
      <c r="M57" s="249" t="s">
        <v>7</v>
      </c>
      <c r="N57" s="69">
        <v>42373</v>
      </c>
      <c r="O57" s="69">
        <v>42382</v>
      </c>
      <c r="P57" s="69">
        <v>42747</v>
      </c>
      <c r="Q57" s="70">
        <v>20000</v>
      </c>
      <c r="R57" s="71">
        <v>0.75</v>
      </c>
      <c r="S57" s="70" t="s">
        <v>362</v>
      </c>
      <c r="T57" s="70">
        <v>15000</v>
      </c>
    </row>
    <row r="58" spans="2:20" s="1" customFormat="1" ht="26.4" x14ac:dyDescent="0.25">
      <c r="B58" s="322"/>
      <c r="C58" s="323"/>
      <c r="D58" s="289"/>
      <c r="E58" s="368"/>
      <c r="F58" s="67" t="s">
        <v>2137</v>
      </c>
      <c r="G58" s="67" t="s">
        <v>1417</v>
      </c>
      <c r="H58" s="67" t="s">
        <v>341</v>
      </c>
      <c r="I58" s="67" t="s">
        <v>342</v>
      </c>
      <c r="J58" s="68" t="s">
        <v>494</v>
      </c>
      <c r="K58" s="68" t="s">
        <v>495</v>
      </c>
      <c r="L58" s="263" t="s">
        <v>341</v>
      </c>
      <c r="M58" s="255" t="s">
        <v>83</v>
      </c>
      <c r="N58" s="69">
        <v>42373</v>
      </c>
      <c r="O58" s="69">
        <v>42381</v>
      </c>
      <c r="P58" s="69">
        <v>42746</v>
      </c>
      <c r="Q58" s="70">
        <v>19800</v>
      </c>
      <c r="R58" s="71">
        <v>0.75</v>
      </c>
      <c r="S58" s="70" t="s">
        <v>362</v>
      </c>
      <c r="T58" s="70">
        <v>14850</v>
      </c>
    </row>
    <row r="59" spans="2:20" s="1" customFormat="1" ht="39.6" x14ac:dyDescent="0.25">
      <c r="B59" s="322"/>
      <c r="C59" s="323"/>
      <c r="D59" s="289"/>
      <c r="E59" s="368"/>
      <c r="F59" s="67" t="s">
        <v>2137</v>
      </c>
      <c r="G59" s="67" t="s">
        <v>1418</v>
      </c>
      <c r="H59" s="67" t="s">
        <v>343</v>
      </c>
      <c r="I59" s="67" t="s">
        <v>344</v>
      </c>
      <c r="J59" s="68" t="s">
        <v>494</v>
      </c>
      <c r="K59" s="68" t="s">
        <v>495</v>
      </c>
      <c r="L59" s="263" t="s">
        <v>343</v>
      </c>
      <c r="M59" s="249" t="s">
        <v>28</v>
      </c>
      <c r="N59" s="69">
        <v>42373</v>
      </c>
      <c r="O59" s="69">
        <v>42404</v>
      </c>
      <c r="P59" s="69">
        <v>42769</v>
      </c>
      <c r="Q59" s="70">
        <v>19934.38</v>
      </c>
      <c r="R59" s="71">
        <v>0.75000025082295008</v>
      </c>
      <c r="S59" s="70" t="s">
        <v>362</v>
      </c>
      <c r="T59" s="70">
        <v>14950.79</v>
      </c>
    </row>
    <row r="60" spans="2:20" s="1" customFormat="1" ht="39.6" x14ac:dyDescent="0.25">
      <c r="B60" s="322"/>
      <c r="C60" s="323"/>
      <c r="D60" s="289"/>
      <c r="E60" s="368"/>
      <c r="F60" s="67" t="s">
        <v>2137</v>
      </c>
      <c r="G60" s="67" t="s">
        <v>1419</v>
      </c>
      <c r="H60" s="67" t="s">
        <v>478</v>
      </c>
      <c r="I60" s="67" t="s">
        <v>479</v>
      </c>
      <c r="J60" s="68" t="s">
        <v>494</v>
      </c>
      <c r="K60" s="68" t="s">
        <v>495</v>
      </c>
      <c r="L60" s="263" t="s">
        <v>478</v>
      </c>
      <c r="M60" s="249" t="s">
        <v>17</v>
      </c>
      <c r="N60" s="69">
        <v>42472</v>
      </c>
      <c r="O60" s="69">
        <v>42509</v>
      </c>
      <c r="P60" s="69">
        <v>42873</v>
      </c>
      <c r="Q60" s="70">
        <v>20000</v>
      </c>
      <c r="R60" s="71">
        <v>0.75</v>
      </c>
      <c r="S60" s="70" t="s">
        <v>362</v>
      </c>
      <c r="T60" s="70">
        <v>15000</v>
      </c>
    </row>
    <row r="61" spans="2:20" s="1" customFormat="1" ht="39.6" x14ac:dyDescent="0.25">
      <c r="B61" s="322"/>
      <c r="C61" s="323"/>
      <c r="D61" s="289"/>
      <c r="E61" s="368"/>
      <c r="F61" s="67" t="s">
        <v>2137</v>
      </c>
      <c r="G61" s="67" t="s">
        <v>1420</v>
      </c>
      <c r="H61" s="67" t="s">
        <v>369</v>
      </c>
      <c r="I61" s="67" t="s">
        <v>370</v>
      </c>
      <c r="J61" s="68" t="s">
        <v>494</v>
      </c>
      <c r="K61" s="68" t="s">
        <v>495</v>
      </c>
      <c r="L61" s="263" t="s">
        <v>369</v>
      </c>
      <c r="M61" s="249" t="s">
        <v>14</v>
      </c>
      <c r="N61" s="69">
        <v>42433</v>
      </c>
      <c r="O61" s="69">
        <v>42469</v>
      </c>
      <c r="P61" s="69">
        <v>42833</v>
      </c>
      <c r="Q61" s="70">
        <v>20000</v>
      </c>
      <c r="R61" s="71">
        <v>0.75</v>
      </c>
      <c r="S61" s="70" t="s">
        <v>362</v>
      </c>
      <c r="T61" s="70">
        <v>15000</v>
      </c>
    </row>
    <row r="62" spans="2:20" s="1" customFormat="1" x14ac:dyDescent="0.25">
      <c r="B62" s="322"/>
      <c r="C62" s="323"/>
      <c r="D62" s="289"/>
      <c r="E62" s="368"/>
      <c r="F62" s="67" t="s">
        <v>2137</v>
      </c>
      <c r="G62" s="67" t="s">
        <v>1421</v>
      </c>
      <c r="H62" s="67" t="s">
        <v>367</v>
      </c>
      <c r="I62" s="67" t="s">
        <v>368</v>
      </c>
      <c r="J62" s="68" t="s">
        <v>494</v>
      </c>
      <c r="K62" s="68" t="s">
        <v>495</v>
      </c>
      <c r="L62" s="263" t="s">
        <v>367</v>
      </c>
      <c r="M62" s="249" t="s">
        <v>10</v>
      </c>
      <c r="N62" s="69">
        <v>42433</v>
      </c>
      <c r="O62" s="69">
        <v>42451</v>
      </c>
      <c r="P62" s="69">
        <v>42815</v>
      </c>
      <c r="Q62" s="70">
        <v>15000</v>
      </c>
      <c r="R62" s="71">
        <v>0.75</v>
      </c>
      <c r="S62" s="70" t="s">
        <v>362</v>
      </c>
      <c r="T62" s="70">
        <v>11250</v>
      </c>
    </row>
    <row r="63" spans="2:20" s="1" customFormat="1" ht="66" x14ac:dyDescent="0.25">
      <c r="B63" s="322"/>
      <c r="C63" s="323"/>
      <c r="D63" s="289"/>
      <c r="E63" s="368"/>
      <c r="F63" s="67" t="s">
        <v>2137</v>
      </c>
      <c r="G63" s="67" t="s">
        <v>1422</v>
      </c>
      <c r="H63" s="67" t="s">
        <v>520</v>
      </c>
      <c r="I63" s="67" t="s">
        <v>521</v>
      </c>
      <c r="J63" s="68" t="s">
        <v>494</v>
      </c>
      <c r="K63" s="68" t="s">
        <v>495</v>
      </c>
      <c r="L63" s="263" t="s">
        <v>520</v>
      </c>
      <c r="M63" s="249" t="s">
        <v>14</v>
      </c>
      <c r="N63" s="69">
        <v>42520</v>
      </c>
      <c r="O63" s="69">
        <v>42551</v>
      </c>
      <c r="P63" s="69">
        <v>42915</v>
      </c>
      <c r="Q63" s="70">
        <v>20000</v>
      </c>
      <c r="R63" s="71">
        <v>0.75</v>
      </c>
      <c r="S63" s="70" t="s">
        <v>362</v>
      </c>
      <c r="T63" s="70">
        <v>15000</v>
      </c>
    </row>
    <row r="64" spans="2:20" s="1" customFormat="1" ht="26.4" x14ac:dyDescent="0.25">
      <c r="B64" s="322"/>
      <c r="C64" s="323"/>
      <c r="D64" s="289"/>
      <c r="E64" s="368"/>
      <c r="F64" s="67" t="s">
        <v>2137</v>
      </c>
      <c r="G64" s="67" t="s">
        <v>1423</v>
      </c>
      <c r="H64" s="67" t="s">
        <v>514</v>
      </c>
      <c r="I64" s="67" t="s">
        <v>515</v>
      </c>
      <c r="J64" s="68" t="s">
        <v>494</v>
      </c>
      <c r="K64" s="68" t="s">
        <v>495</v>
      </c>
      <c r="L64" s="263" t="s">
        <v>514</v>
      </c>
      <c r="M64" s="249" t="s">
        <v>36</v>
      </c>
      <c r="N64" s="69">
        <v>42520</v>
      </c>
      <c r="O64" s="69">
        <v>42544</v>
      </c>
      <c r="P64" s="69">
        <v>42908</v>
      </c>
      <c r="Q64" s="70">
        <v>19750</v>
      </c>
      <c r="R64" s="71">
        <v>0.75</v>
      </c>
      <c r="S64" s="70" t="s">
        <v>362</v>
      </c>
      <c r="T64" s="70">
        <v>14812.5</v>
      </c>
    </row>
    <row r="65" spans="2:20" s="1" customFormat="1" x14ac:dyDescent="0.25">
      <c r="B65" s="322"/>
      <c r="C65" s="323"/>
      <c r="D65" s="289"/>
      <c r="E65" s="368"/>
      <c r="F65" s="67" t="s">
        <v>2139</v>
      </c>
      <c r="G65" s="67" t="s">
        <v>1424</v>
      </c>
      <c r="H65" s="67" t="s">
        <v>1060</v>
      </c>
      <c r="I65" s="67" t="s">
        <v>1061</v>
      </c>
      <c r="J65" s="68" t="s">
        <v>494</v>
      </c>
      <c r="K65" s="68" t="s">
        <v>495</v>
      </c>
      <c r="L65" s="263" t="s">
        <v>1060</v>
      </c>
      <c r="M65" s="249" t="s">
        <v>14</v>
      </c>
      <c r="N65" s="69">
        <v>42775</v>
      </c>
      <c r="O65" s="69">
        <v>42445</v>
      </c>
      <c r="P65" s="69">
        <v>43281</v>
      </c>
      <c r="Q65" s="70">
        <v>186263.61</v>
      </c>
      <c r="R65" s="71">
        <v>0.4</v>
      </c>
      <c r="S65" s="70" t="s">
        <v>362</v>
      </c>
      <c r="T65" s="70">
        <v>115483.44</v>
      </c>
    </row>
    <row r="66" spans="2:20" s="1" customFormat="1" ht="39.6" x14ac:dyDescent="0.25">
      <c r="B66" s="322"/>
      <c r="C66" s="323"/>
      <c r="D66" s="289"/>
      <c r="E66" s="368"/>
      <c r="F66" s="67" t="s">
        <v>2139</v>
      </c>
      <c r="G66" s="67" t="s">
        <v>1425</v>
      </c>
      <c r="H66" s="67" t="s">
        <v>730</v>
      </c>
      <c r="I66" s="67" t="s">
        <v>731</v>
      </c>
      <c r="J66" s="68" t="s">
        <v>494</v>
      </c>
      <c r="K66" s="68" t="s">
        <v>495</v>
      </c>
      <c r="L66" s="263" t="s">
        <v>730</v>
      </c>
      <c r="M66" s="249" t="s">
        <v>14</v>
      </c>
      <c r="N66" s="69">
        <v>42621</v>
      </c>
      <c r="O66" s="69">
        <v>42644</v>
      </c>
      <c r="P66" s="69">
        <v>43738</v>
      </c>
      <c r="Q66" s="70">
        <v>648260.13</v>
      </c>
      <c r="R66" s="71">
        <v>0.62</v>
      </c>
      <c r="S66" s="70" t="s">
        <v>362</v>
      </c>
      <c r="T66" s="70">
        <v>400519.75</v>
      </c>
    </row>
    <row r="67" spans="2:20" s="1" customFormat="1" ht="52.8" x14ac:dyDescent="0.25">
      <c r="B67" s="322"/>
      <c r="C67" s="323"/>
      <c r="D67" s="289"/>
      <c r="E67" s="368"/>
      <c r="F67" s="67" t="s">
        <v>2139</v>
      </c>
      <c r="G67" s="67" t="s">
        <v>1426</v>
      </c>
      <c r="H67" s="67" t="s">
        <v>738</v>
      </c>
      <c r="I67" s="67" t="s">
        <v>739</v>
      </c>
      <c r="J67" s="68" t="s">
        <v>494</v>
      </c>
      <c r="K67" s="68" t="s">
        <v>495</v>
      </c>
      <c r="L67" s="263" t="s">
        <v>738</v>
      </c>
      <c r="M67" s="249" t="s">
        <v>17</v>
      </c>
      <c r="N67" s="69">
        <v>42636</v>
      </c>
      <c r="O67" s="69">
        <v>42614</v>
      </c>
      <c r="P67" s="69">
        <v>43708</v>
      </c>
      <c r="Q67" s="70">
        <v>37709.54</v>
      </c>
      <c r="R67" s="71">
        <v>0.62</v>
      </c>
      <c r="S67" s="70" t="s">
        <v>362</v>
      </c>
      <c r="T67" s="70">
        <v>23379.91</v>
      </c>
    </row>
    <row r="68" spans="2:20" s="1" customFormat="1" ht="26.4" x14ac:dyDescent="0.25">
      <c r="B68" s="322"/>
      <c r="C68" s="323"/>
      <c r="D68" s="289"/>
      <c r="E68" s="368"/>
      <c r="F68" s="67" t="s">
        <v>2139</v>
      </c>
      <c r="G68" s="67" t="s">
        <v>1427</v>
      </c>
      <c r="H68" s="67" t="s">
        <v>740</v>
      </c>
      <c r="I68" s="67" t="s">
        <v>741</v>
      </c>
      <c r="J68" s="68" t="s">
        <v>494</v>
      </c>
      <c r="K68" s="68" t="s">
        <v>495</v>
      </c>
      <c r="L68" s="263" t="s">
        <v>740</v>
      </c>
      <c r="M68" s="255" t="s">
        <v>1654</v>
      </c>
      <c r="N68" s="69">
        <v>42627</v>
      </c>
      <c r="O68" s="69">
        <v>42644</v>
      </c>
      <c r="P68" s="69">
        <v>43465</v>
      </c>
      <c r="Q68" s="70">
        <v>123820.64</v>
      </c>
      <c r="R68" s="71">
        <v>0.61</v>
      </c>
      <c r="S68" s="70" t="s">
        <v>362</v>
      </c>
      <c r="T68" s="70">
        <v>75947.61</v>
      </c>
    </row>
    <row r="69" spans="2:20" s="1" customFormat="1" ht="52.8" x14ac:dyDescent="0.25">
      <c r="B69" s="322"/>
      <c r="C69" s="323"/>
      <c r="D69" s="289"/>
      <c r="E69" s="368"/>
      <c r="F69" s="67" t="s">
        <v>2139</v>
      </c>
      <c r="G69" s="67" t="s">
        <v>1403</v>
      </c>
      <c r="H69" s="67" t="s">
        <v>732</v>
      </c>
      <c r="I69" s="67" t="s">
        <v>733</v>
      </c>
      <c r="J69" s="68" t="s">
        <v>494</v>
      </c>
      <c r="K69" s="68" t="s">
        <v>495</v>
      </c>
      <c r="L69" s="263" t="s">
        <v>732</v>
      </c>
      <c r="M69" s="249" t="s">
        <v>17</v>
      </c>
      <c r="N69" s="69">
        <v>42627</v>
      </c>
      <c r="O69" s="69">
        <v>42461</v>
      </c>
      <c r="P69" s="69">
        <v>43555</v>
      </c>
      <c r="Q69" s="70">
        <v>523666.48</v>
      </c>
      <c r="R69" s="71">
        <v>0.61</v>
      </c>
      <c r="S69" s="70" t="s">
        <v>362</v>
      </c>
      <c r="T69" s="70">
        <v>319527.17</v>
      </c>
    </row>
    <row r="70" spans="2:20" s="1" customFormat="1" ht="52.8" x14ac:dyDescent="0.25">
      <c r="B70" s="322"/>
      <c r="C70" s="323"/>
      <c r="D70" s="289"/>
      <c r="E70" s="368"/>
      <c r="F70" s="67" t="s">
        <v>2139</v>
      </c>
      <c r="G70" s="67" t="s">
        <v>1403</v>
      </c>
      <c r="H70" s="67" t="s">
        <v>734</v>
      </c>
      <c r="I70" s="67" t="s">
        <v>735</v>
      </c>
      <c r="J70" s="68" t="s">
        <v>494</v>
      </c>
      <c r="K70" s="68" t="s">
        <v>495</v>
      </c>
      <c r="L70" s="263" t="s">
        <v>734</v>
      </c>
      <c r="M70" s="249" t="s">
        <v>1653</v>
      </c>
      <c r="N70" s="69">
        <v>42627</v>
      </c>
      <c r="O70" s="69">
        <v>42461</v>
      </c>
      <c r="P70" s="69">
        <v>43555</v>
      </c>
      <c r="Q70" s="70">
        <v>539728.71</v>
      </c>
      <c r="R70" s="71">
        <v>0.7</v>
      </c>
      <c r="S70" s="70" t="s">
        <v>362</v>
      </c>
      <c r="T70" s="70">
        <v>331033.73</v>
      </c>
    </row>
    <row r="71" spans="2:20" s="1" customFormat="1" ht="66" x14ac:dyDescent="0.25">
      <c r="B71" s="322"/>
      <c r="C71" s="323"/>
      <c r="D71" s="289"/>
      <c r="E71" s="368"/>
      <c r="F71" s="67" t="s">
        <v>2139</v>
      </c>
      <c r="G71" s="67" t="s">
        <v>1428</v>
      </c>
      <c r="H71" s="67" t="s">
        <v>736</v>
      </c>
      <c r="I71" s="67" t="s">
        <v>737</v>
      </c>
      <c r="J71" s="68" t="s">
        <v>494</v>
      </c>
      <c r="K71" s="68" t="s">
        <v>495</v>
      </c>
      <c r="L71" s="263" t="s">
        <v>736</v>
      </c>
      <c r="M71" s="249" t="s">
        <v>14</v>
      </c>
      <c r="N71" s="69">
        <v>42627</v>
      </c>
      <c r="O71" s="69">
        <v>42660</v>
      </c>
      <c r="P71" s="69">
        <v>43754</v>
      </c>
      <c r="Q71" s="70">
        <v>272098.62</v>
      </c>
      <c r="R71" s="71">
        <v>0.62</v>
      </c>
      <c r="S71" s="70" t="s">
        <v>362</v>
      </c>
      <c r="T71" s="70">
        <v>168701.14</v>
      </c>
    </row>
    <row r="72" spans="2:20" s="1" customFormat="1" ht="39.6" x14ac:dyDescent="0.25">
      <c r="B72" s="322"/>
      <c r="C72" s="323"/>
      <c r="D72" s="289"/>
      <c r="E72" s="368"/>
      <c r="F72" s="67" t="s">
        <v>2137</v>
      </c>
      <c r="G72" s="67" t="s">
        <v>1429</v>
      </c>
      <c r="H72" s="67" t="s">
        <v>516</v>
      </c>
      <c r="I72" s="67" t="s">
        <v>517</v>
      </c>
      <c r="J72" s="68" t="s">
        <v>494</v>
      </c>
      <c r="K72" s="68" t="s">
        <v>495</v>
      </c>
      <c r="L72" s="263" t="s">
        <v>516</v>
      </c>
      <c r="M72" s="249" t="s">
        <v>7</v>
      </c>
      <c r="N72" s="69">
        <v>42520</v>
      </c>
      <c r="O72" s="69">
        <v>42559</v>
      </c>
      <c r="P72" s="69">
        <v>42923</v>
      </c>
      <c r="Q72" s="70">
        <v>20000</v>
      </c>
      <c r="R72" s="71">
        <v>0.75</v>
      </c>
      <c r="S72" s="70" t="s">
        <v>362</v>
      </c>
      <c r="T72" s="70">
        <v>15000</v>
      </c>
    </row>
    <row r="73" spans="2:20" s="1" customFormat="1" ht="52.8" x14ac:dyDescent="0.25">
      <c r="B73" s="322"/>
      <c r="C73" s="323"/>
      <c r="D73" s="289"/>
      <c r="E73" s="368"/>
      <c r="F73" s="67" t="s">
        <v>2137</v>
      </c>
      <c r="G73" s="67" t="s">
        <v>1430</v>
      </c>
      <c r="H73" s="67" t="s">
        <v>522</v>
      </c>
      <c r="I73" s="67" t="s">
        <v>523</v>
      </c>
      <c r="J73" s="68" t="s">
        <v>494</v>
      </c>
      <c r="K73" s="68" t="s">
        <v>495</v>
      </c>
      <c r="L73" s="263" t="s">
        <v>522</v>
      </c>
      <c r="M73" s="249" t="s">
        <v>7</v>
      </c>
      <c r="N73" s="69">
        <v>42520</v>
      </c>
      <c r="O73" s="69">
        <v>42523</v>
      </c>
      <c r="P73" s="69">
        <v>42887</v>
      </c>
      <c r="Q73" s="70">
        <v>20000</v>
      </c>
      <c r="R73" s="71">
        <v>0.75</v>
      </c>
      <c r="S73" s="70" t="s">
        <v>362</v>
      </c>
      <c r="T73" s="70">
        <v>15000</v>
      </c>
    </row>
    <row r="74" spans="2:20" s="1" customFormat="1" ht="66" x14ac:dyDescent="0.25">
      <c r="B74" s="322"/>
      <c r="C74" s="323"/>
      <c r="D74" s="289"/>
      <c r="E74" s="368"/>
      <c r="F74" s="67" t="s">
        <v>2137</v>
      </c>
      <c r="G74" s="67" t="s">
        <v>1431</v>
      </c>
      <c r="H74" s="67" t="s">
        <v>524</v>
      </c>
      <c r="I74" s="67" t="s">
        <v>525</v>
      </c>
      <c r="J74" s="68" t="s">
        <v>494</v>
      </c>
      <c r="K74" s="68" t="s">
        <v>495</v>
      </c>
      <c r="L74" s="263" t="s">
        <v>524</v>
      </c>
      <c r="M74" s="249" t="s">
        <v>28</v>
      </c>
      <c r="N74" s="69">
        <v>42520</v>
      </c>
      <c r="O74" s="69">
        <v>42549</v>
      </c>
      <c r="P74" s="69">
        <v>42913</v>
      </c>
      <c r="Q74" s="70">
        <v>20000</v>
      </c>
      <c r="R74" s="71">
        <v>0.75</v>
      </c>
      <c r="S74" s="70" t="s">
        <v>362</v>
      </c>
      <c r="T74" s="70">
        <v>15000</v>
      </c>
    </row>
    <row r="75" spans="2:20" s="1" customFormat="1" ht="26.4" x14ac:dyDescent="0.25">
      <c r="B75" s="322"/>
      <c r="C75" s="323"/>
      <c r="D75" s="289"/>
      <c r="E75" s="368"/>
      <c r="F75" s="67" t="s">
        <v>2137</v>
      </c>
      <c r="G75" s="67" t="s">
        <v>1432</v>
      </c>
      <c r="H75" s="67" t="s">
        <v>518</v>
      </c>
      <c r="I75" s="67" t="s">
        <v>519</v>
      </c>
      <c r="J75" s="68" t="s">
        <v>494</v>
      </c>
      <c r="K75" s="68" t="s">
        <v>495</v>
      </c>
      <c r="L75" s="263" t="s">
        <v>518</v>
      </c>
      <c r="M75" s="249" t="s">
        <v>14</v>
      </c>
      <c r="N75" s="69">
        <v>42520</v>
      </c>
      <c r="O75" s="69">
        <v>42558</v>
      </c>
      <c r="P75" s="69">
        <v>42922</v>
      </c>
      <c r="Q75" s="70">
        <v>20000</v>
      </c>
      <c r="R75" s="71">
        <v>0.75</v>
      </c>
      <c r="S75" s="70" t="s">
        <v>362</v>
      </c>
      <c r="T75" s="70">
        <v>15000</v>
      </c>
    </row>
    <row r="76" spans="2:20" s="1" customFormat="1" ht="26.4" x14ac:dyDescent="0.25">
      <c r="B76" s="322"/>
      <c r="C76" s="323"/>
      <c r="D76" s="289"/>
      <c r="E76" s="368"/>
      <c r="F76" s="76" t="s">
        <v>2140</v>
      </c>
      <c r="G76" s="67" t="s">
        <v>1433</v>
      </c>
      <c r="H76" s="67" t="s">
        <v>954</v>
      </c>
      <c r="I76" s="67" t="s">
        <v>952</v>
      </c>
      <c r="J76" s="68" t="s">
        <v>494</v>
      </c>
      <c r="K76" s="68" t="s">
        <v>495</v>
      </c>
      <c r="L76" s="266" t="s">
        <v>954</v>
      </c>
      <c r="M76" s="255" t="s">
        <v>14</v>
      </c>
      <c r="N76" s="69">
        <v>42711</v>
      </c>
      <c r="O76" s="69">
        <v>42753</v>
      </c>
      <c r="P76" s="69">
        <v>43117</v>
      </c>
      <c r="Q76" s="70">
        <v>20000</v>
      </c>
      <c r="R76" s="71">
        <v>0.75</v>
      </c>
      <c r="S76" s="70" t="s">
        <v>362</v>
      </c>
      <c r="T76" s="70">
        <v>15000</v>
      </c>
    </row>
    <row r="77" spans="2:20" s="1" customFormat="1" ht="52.8" x14ac:dyDescent="0.25">
      <c r="B77" s="322"/>
      <c r="C77" s="323"/>
      <c r="D77" s="289"/>
      <c r="E77" s="368"/>
      <c r="F77" s="76" t="s">
        <v>2140</v>
      </c>
      <c r="G77" s="67" t="s">
        <v>1434</v>
      </c>
      <c r="H77" s="67" t="s">
        <v>955</v>
      </c>
      <c r="I77" s="67" t="s">
        <v>953</v>
      </c>
      <c r="J77" s="68" t="s">
        <v>494</v>
      </c>
      <c r="K77" s="68" t="s">
        <v>495</v>
      </c>
      <c r="L77" s="266" t="s">
        <v>955</v>
      </c>
      <c r="M77" s="255" t="s">
        <v>10</v>
      </c>
      <c r="N77" s="69">
        <v>42711</v>
      </c>
      <c r="O77" s="69">
        <v>42739</v>
      </c>
      <c r="P77" s="69">
        <v>43103</v>
      </c>
      <c r="Q77" s="70">
        <v>20000</v>
      </c>
      <c r="R77" s="71">
        <v>0.75</v>
      </c>
      <c r="S77" s="70" t="s">
        <v>362</v>
      </c>
      <c r="T77" s="70">
        <v>15000</v>
      </c>
    </row>
    <row r="78" spans="2:20" s="1" customFormat="1" ht="66" x14ac:dyDescent="0.25">
      <c r="B78" s="322"/>
      <c r="C78" s="323"/>
      <c r="D78" s="289"/>
      <c r="E78" s="368"/>
      <c r="F78" s="77" t="s">
        <v>1788</v>
      </c>
      <c r="G78" s="78" t="s">
        <v>1789</v>
      </c>
      <c r="H78" s="78" t="s">
        <v>1790</v>
      </c>
      <c r="I78" s="78" t="s">
        <v>1787</v>
      </c>
      <c r="J78" s="79" t="s">
        <v>494</v>
      </c>
      <c r="K78" s="79" t="s">
        <v>495</v>
      </c>
      <c r="L78" s="267"/>
      <c r="M78" s="246" t="s">
        <v>1791</v>
      </c>
      <c r="N78" s="81">
        <v>43046</v>
      </c>
      <c r="O78" s="81">
        <v>42826</v>
      </c>
      <c r="P78" s="81">
        <v>43921</v>
      </c>
      <c r="Q78" s="82">
        <v>375491.16</v>
      </c>
      <c r="R78" s="71">
        <v>0.62</v>
      </c>
      <c r="S78" s="70" t="s">
        <v>362</v>
      </c>
      <c r="T78" s="70">
        <v>232804.52</v>
      </c>
    </row>
    <row r="79" spans="2:20" s="1" customFormat="1" ht="132" x14ac:dyDescent="0.25">
      <c r="B79" s="322"/>
      <c r="C79" s="323"/>
      <c r="D79" s="289"/>
      <c r="E79" s="368"/>
      <c r="F79" s="77" t="s">
        <v>1788</v>
      </c>
      <c r="G79" s="67" t="s">
        <v>1607</v>
      </c>
      <c r="H79" s="67" t="s">
        <v>1608</v>
      </c>
      <c r="I79" s="67" t="s">
        <v>1609</v>
      </c>
      <c r="J79" s="68" t="s">
        <v>494</v>
      </c>
      <c r="K79" s="68" t="s">
        <v>495</v>
      </c>
      <c r="L79" s="263" t="s">
        <v>1608</v>
      </c>
      <c r="M79" s="255" t="s">
        <v>1657</v>
      </c>
      <c r="N79" s="69">
        <v>42964</v>
      </c>
      <c r="O79" s="69">
        <v>42887</v>
      </c>
      <c r="P79" s="69">
        <v>43982</v>
      </c>
      <c r="Q79" s="70">
        <v>975497.81</v>
      </c>
      <c r="R79" s="71">
        <v>0.61</v>
      </c>
      <c r="S79" s="70" t="s">
        <v>362</v>
      </c>
      <c r="T79" s="70">
        <v>596994.09</v>
      </c>
    </row>
    <row r="80" spans="2:20" s="1" customFormat="1" ht="52.8" x14ac:dyDescent="0.25">
      <c r="B80" s="322"/>
      <c r="C80" s="323"/>
      <c r="D80" s="289"/>
      <c r="E80" s="368"/>
      <c r="F80" s="131" t="s">
        <v>2286</v>
      </c>
      <c r="G80" s="110" t="s">
        <v>2287</v>
      </c>
      <c r="H80" s="110" t="s">
        <v>2289</v>
      </c>
      <c r="I80" s="110" t="s">
        <v>2290</v>
      </c>
      <c r="J80" s="206" t="s">
        <v>494</v>
      </c>
      <c r="K80" s="206" t="s">
        <v>495</v>
      </c>
      <c r="L80" s="264" t="s">
        <v>2293</v>
      </c>
      <c r="M80" s="258" t="s">
        <v>14</v>
      </c>
      <c r="N80" s="113">
        <v>43208</v>
      </c>
      <c r="O80" s="113">
        <v>43209</v>
      </c>
      <c r="P80" s="113">
        <v>43573</v>
      </c>
      <c r="Q80" s="114">
        <v>20000</v>
      </c>
      <c r="R80" s="115">
        <v>0.75</v>
      </c>
      <c r="S80" s="114" t="s">
        <v>362</v>
      </c>
      <c r="T80" s="114">
        <v>15000</v>
      </c>
    </row>
    <row r="81" spans="2:20" s="1" customFormat="1" ht="52.8" x14ac:dyDescent="0.25">
      <c r="B81" s="322"/>
      <c r="C81" s="323"/>
      <c r="D81" s="289"/>
      <c r="E81" s="368"/>
      <c r="F81" s="131" t="s">
        <v>2288</v>
      </c>
      <c r="G81" s="179" t="s">
        <v>2299</v>
      </c>
      <c r="H81" s="179" t="s">
        <v>2300</v>
      </c>
      <c r="I81" s="179" t="s">
        <v>2301</v>
      </c>
      <c r="J81" s="213" t="s">
        <v>494</v>
      </c>
      <c r="K81" s="213" t="s">
        <v>495</v>
      </c>
      <c r="L81" s="268" t="s">
        <v>2302</v>
      </c>
      <c r="M81" s="286" t="s">
        <v>2304</v>
      </c>
      <c r="N81" s="113">
        <v>43245</v>
      </c>
      <c r="O81" s="113">
        <v>43101</v>
      </c>
      <c r="P81" s="113">
        <v>44012</v>
      </c>
      <c r="Q81" s="114">
        <v>24728.720000000001</v>
      </c>
      <c r="R81" s="115">
        <v>0.45069999999999999</v>
      </c>
      <c r="S81" s="114" t="s">
        <v>362</v>
      </c>
      <c r="T81" s="114">
        <v>11144.41</v>
      </c>
    </row>
    <row r="82" spans="2:20" s="1" customFormat="1" ht="66" x14ac:dyDescent="0.25">
      <c r="B82" s="322"/>
      <c r="C82" s="323"/>
      <c r="D82" s="289"/>
      <c r="E82" s="368"/>
      <c r="F82" s="131" t="s">
        <v>2288</v>
      </c>
      <c r="G82" s="241" t="s">
        <v>2354</v>
      </c>
      <c r="H82" s="242" t="s">
        <v>2355</v>
      </c>
      <c r="I82" s="242" t="s">
        <v>2356</v>
      </c>
      <c r="J82" s="231" t="s">
        <v>494</v>
      </c>
      <c r="K82" s="231" t="s">
        <v>495</v>
      </c>
      <c r="L82" s="269" t="s">
        <v>2357</v>
      </c>
      <c r="M82" s="287" t="s">
        <v>2358</v>
      </c>
      <c r="N82" s="69">
        <v>43245</v>
      </c>
      <c r="O82" s="69">
        <v>43101</v>
      </c>
      <c r="P82" s="69">
        <v>44196</v>
      </c>
      <c r="Q82" s="70">
        <v>232322.09</v>
      </c>
      <c r="R82" s="71">
        <v>0.62</v>
      </c>
      <c r="S82" s="70" t="s">
        <v>362</v>
      </c>
      <c r="T82" s="70">
        <v>144039.70000000001</v>
      </c>
    </row>
    <row r="83" spans="2:20" s="1" customFormat="1" ht="66" x14ac:dyDescent="0.25">
      <c r="B83" s="322"/>
      <c r="C83" s="323"/>
      <c r="D83" s="289"/>
      <c r="E83" s="368"/>
      <c r="F83" s="131" t="s">
        <v>2288</v>
      </c>
      <c r="G83" s="110" t="s">
        <v>309</v>
      </c>
      <c r="H83" s="110" t="s">
        <v>2291</v>
      </c>
      <c r="I83" s="110" t="s">
        <v>2292</v>
      </c>
      <c r="J83" s="206" t="s">
        <v>494</v>
      </c>
      <c r="K83" s="206" t="s">
        <v>495</v>
      </c>
      <c r="L83" s="264" t="s">
        <v>2294</v>
      </c>
      <c r="M83" s="258" t="s">
        <v>2303</v>
      </c>
      <c r="N83" s="113">
        <v>43216</v>
      </c>
      <c r="O83" s="113">
        <v>43101</v>
      </c>
      <c r="P83" s="113">
        <v>44196</v>
      </c>
      <c r="Q83" s="114">
        <v>404629.4</v>
      </c>
      <c r="R83" s="115">
        <v>0.61370000000000002</v>
      </c>
      <c r="S83" s="114" t="s">
        <v>362</v>
      </c>
      <c r="T83" s="114">
        <v>248302.52</v>
      </c>
    </row>
    <row r="84" spans="2:20" s="1" customFormat="1" ht="39.6" x14ac:dyDescent="0.25">
      <c r="B84" s="322"/>
      <c r="C84" s="323"/>
      <c r="D84" s="289"/>
      <c r="E84" s="356"/>
      <c r="F84" s="131" t="s">
        <v>2359</v>
      </c>
      <c r="G84" s="110" t="s">
        <v>2360</v>
      </c>
      <c r="H84" s="110" t="s">
        <v>2361</v>
      </c>
      <c r="I84" s="110" t="s">
        <v>2362</v>
      </c>
      <c r="J84" s="232" t="s">
        <v>494</v>
      </c>
      <c r="K84" s="232" t="s">
        <v>495</v>
      </c>
      <c r="L84" s="264" t="s">
        <v>2363</v>
      </c>
      <c r="M84" s="258" t="s">
        <v>14</v>
      </c>
      <c r="N84" s="113">
        <v>43245</v>
      </c>
      <c r="O84" s="113">
        <v>43191</v>
      </c>
      <c r="P84" s="113">
        <v>44286</v>
      </c>
      <c r="Q84" s="114">
        <v>434922.86</v>
      </c>
      <c r="R84" s="115">
        <v>55.35</v>
      </c>
      <c r="S84" s="114" t="s">
        <v>362</v>
      </c>
      <c r="T84" s="114">
        <v>240725.35</v>
      </c>
    </row>
    <row r="85" spans="2:20" s="1" customFormat="1" ht="53.4" thickBot="1" x14ac:dyDescent="0.3">
      <c r="B85" s="322"/>
      <c r="C85" s="323"/>
      <c r="D85" s="289"/>
      <c r="E85" s="112" t="s">
        <v>1881</v>
      </c>
      <c r="F85" s="131" t="s">
        <v>1882</v>
      </c>
      <c r="G85" s="110" t="s">
        <v>1883</v>
      </c>
      <c r="H85" s="110" t="s">
        <v>1884</v>
      </c>
      <c r="I85" s="110" t="s">
        <v>1880</v>
      </c>
      <c r="J85" s="109" t="s">
        <v>494</v>
      </c>
      <c r="K85" s="109" t="s">
        <v>495</v>
      </c>
      <c r="L85" s="264" t="s">
        <v>1885</v>
      </c>
      <c r="M85" s="258" t="s">
        <v>36</v>
      </c>
      <c r="N85" s="113">
        <v>43108</v>
      </c>
      <c r="O85" s="113">
        <v>42917</v>
      </c>
      <c r="P85" s="113">
        <v>43646</v>
      </c>
      <c r="Q85" s="114">
        <v>8020278.3799999999</v>
      </c>
      <c r="R85" s="115">
        <v>0.4</v>
      </c>
      <c r="S85" s="114" t="s">
        <v>362</v>
      </c>
      <c r="T85" s="114">
        <v>3208111.35</v>
      </c>
    </row>
    <row r="86" spans="2:20" s="1" customFormat="1" ht="13.8" thickBot="1" x14ac:dyDescent="0.3">
      <c r="B86" s="322"/>
      <c r="C86" s="323"/>
      <c r="D86" s="291"/>
      <c r="E86" s="314" t="s">
        <v>495</v>
      </c>
      <c r="F86" s="315"/>
      <c r="G86" s="315"/>
      <c r="H86" s="315"/>
      <c r="I86" s="315"/>
      <c r="J86" s="315"/>
      <c r="K86" s="138">
        <f>COUNTA(K38:K85)</f>
        <v>48</v>
      </c>
      <c r="L86" s="334"/>
      <c r="M86" s="335"/>
      <c r="N86" s="335"/>
      <c r="O86" s="335"/>
      <c r="P86" s="336"/>
      <c r="Q86" s="140">
        <f>SUM(Q38:Q85)</f>
        <v>17045466.93</v>
      </c>
      <c r="R86" s="332"/>
      <c r="S86" s="333"/>
      <c r="T86" s="140">
        <f>SUM(T38:T85)</f>
        <v>9277215.5699999984</v>
      </c>
    </row>
    <row r="87" spans="2:20" s="1" customFormat="1" ht="13.8" thickBot="1" x14ac:dyDescent="0.3">
      <c r="B87" s="322"/>
      <c r="C87" s="324"/>
      <c r="D87" s="295" t="s">
        <v>2178</v>
      </c>
      <c r="E87" s="296"/>
      <c r="F87" s="296"/>
      <c r="G87" s="296"/>
      <c r="H87" s="296"/>
      <c r="I87" s="296"/>
      <c r="J87" s="296"/>
      <c r="K87" s="128">
        <f>K86+K37</f>
        <v>70</v>
      </c>
      <c r="L87" s="348"/>
      <c r="M87" s="349"/>
      <c r="N87" s="349"/>
      <c r="O87" s="349"/>
      <c r="P87" s="350"/>
      <c r="Q87" s="129">
        <f>Q86+Q37</f>
        <v>30827676.399999999</v>
      </c>
      <c r="R87" s="344"/>
      <c r="S87" s="345"/>
      <c r="T87" s="129">
        <f>T86+T37</f>
        <v>17139957.75</v>
      </c>
    </row>
    <row r="88" spans="2:20" s="1" customFormat="1" ht="26.4" x14ac:dyDescent="0.25">
      <c r="B88" s="322"/>
      <c r="C88" s="323"/>
      <c r="D88" s="288" t="s">
        <v>2179</v>
      </c>
      <c r="E88" s="356" t="s">
        <v>125</v>
      </c>
      <c r="F88" s="122" t="s">
        <v>2141</v>
      </c>
      <c r="G88" s="122" t="s">
        <v>1435</v>
      </c>
      <c r="H88" s="122" t="s">
        <v>72</v>
      </c>
      <c r="I88" s="122" t="s">
        <v>119</v>
      </c>
      <c r="J88" s="124" t="s">
        <v>496</v>
      </c>
      <c r="K88" s="124" t="s">
        <v>498</v>
      </c>
      <c r="L88" s="164" t="s">
        <v>72</v>
      </c>
      <c r="M88" s="257" t="s">
        <v>83</v>
      </c>
      <c r="N88" s="125">
        <v>42226</v>
      </c>
      <c r="O88" s="125">
        <v>42262</v>
      </c>
      <c r="P88" s="125">
        <v>42627</v>
      </c>
      <c r="Q88" s="126">
        <v>19975</v>
      </c>
      <c r="R88" s="127">
        <v>0.75</v>
      </c>
      <c r="S88" s="126" t="s">
        <v>362</v>
      </c>
      <c r="T88" s="126">
        <v>14981.25</v>
      </c>
    </row>
    <row r="89" spans="2:20" s="1" customFormat="1" ht="39.6" x14ac:dyDescent="0.25">
      <c r="B89" s="322"/>
      <c r="C89" s="323"/>
      <c r="D89" s="289"/>
      <c r="E89" s="323"/>
      <c r="F89" s="67" t="s">
        <v>2141</v>
      </c>
      <c r="G89" s="67" t="s">
        <v>1436</v>
      </c>
      <c r="H89" s="67" t="s">
        <v>118</v>
      </c>
      <c r="I89" s="67" t="s">
        <v>117</v>
      </c>
      <c r="J89" s="68" t="s">
        <v>496</v>
      </c>
      <c r="K89" s="68" t="s">
        <v>498</v>
      </c>
      <c r="L89" s="263" t="s">
        <v>118</v>
      </c>
      <c r="M89" s="249" t="s">
        <v>17</v>
      </c>
      <c r="N89" s="69">
        <v>42226</v>
      </c>
      <c r="O89" s="69">
        <v>42237</v>
      </c>
      <c r="P89" s="69">
        <v>42602</v>
      </c>
      <c r="Q89" s="70">
        <v>20000</v>
      </c>
      <c r="R89" s="71">
        <v>0.75</v>
      </c>
      <c r="S89" s="70" t="s">
        <v>362</v>
      </c>
      <c r="T89" s="70">
        <v>15000</v>
      </c>
    </row>
    <row r="90" spans="2:20" s="1" customFormat="1" ht="26.4" x14ac:dyDescent="0.25">
      <c r="B90" s="322"/>
      <c r="C90" s="323"/>
      <c r="D90" s="289"/>
      <c r="E90" s="323"/>
      <c r="F90" s="67" t="s">
        <v>2141</v>
      </c>
      <c r="G90" s="67" t="s">
        <v>1437</v>
      </c>
      <c r="H90" s="67" t="s">
        <v>72</v>
      </c>
      <c r="I90" s="67" t="s">
        <v>114</v>
      </c>
      <c r="J90" s="68" t="s">
        <v>496</v>
      </c>
      <c r="K90" s="68" t="s">
        <v>498</v>
      </c>
      <c r="L90" s="263" t="s">
        <v>72</v>
      </c>
      <c r="M90" s="249" t="s">
        <v>10</v>
      </c>
      <c r="N90" s="69">
        <v>42226</v>
      </c>
      <c r="O90" s="69">
        <v>42251</v>
      </c>
      <c r="P90" s="69">
        <v>42616</v>
      </c>
      <c r="Q90" s="70">
        <v>20000</v>
      </c>
      <c r="R90" s="71">
        <v>0.75</v>
      </c>
      <c r="S90" s="70" t="s">
        <v>362</v>
      </c>
      <c r="T90" s="70">
        <v>15000</v>
      </c>
    </row>
    <row r="91" spans="2:20" s="1" customFormat="1" ht="26.4" x14ac:dyDescent="0.25">
      <c r="B91" s="322"/>
      <c r="C91" s="323"/>
      <c r="D91" s="289"/>
      <c r="E91" s="323"/>
      <c r="F91" s="67" t="s">
        <v>2141</v>
      </c>
      <c r="G91" s="67" t="s">
        <v>1438</v>
      </c>
      <c r="H91" s="67" t="s">
        <v>72</v>
      </c>
      <c r="I91" s="67" t="s">
        <v>122</v>
      </c>
      <c r="J91" s="68" t="s">
        <v>496</v>
      </c>
      <c r="K91" s="68" t="s">
        <v>498</v>
      </c>
      <c r="L91" s="263" t="s">
        <v>72</v>
      </c>
      <c r="M91" s="249" t="s">
        <v>17</v>
      </c>
      <c r="N91" s="69">
        <v>42272</v>
      </c>
      <c r="O91" s="69">
        <v>42299</v>
      </c>
      <c r="P91" s="69">
        <v>42664</v>
      </c>
      <c r="Q91" s="70">
        <v>20000</v>
      </c>
      <c r="R91" s="71">
        <v>0.75</v>
      </c>
      <c r="S91" s="70" t="s">
        <v>362</v>
      </c>
      <c r="T91" s="70">
        <v>15000</v>
      </c>
    </row>
    <row r="92" spans="2:20" s="1" customFormat="1" ht="39.6" x14ac:dyDescent="0.25">
      <c r="B92" s="322"/>
      <c r="C92" s="323"/>
      <c r="D92" s="289"/>
      <c r="E92" s="323"/>
      <c r="F92" s="67" t="s">
        <v>2141</v>
      </c>
      <c r="G92" s="67" t="s">
        <v>1439</v>
      </c>
      <c r="H92" s="67" t="s">
        <v>103</v>
      </c>
      <c r="I92" s="67" t="s">
        <v>102</v>
      </c>
      <c r="J92" s="68" t="s">
        <v>496</v>
      </c>
      <c r="K92" s="68" t="s">
        <v>498</v>
      </c>
      <c r="L92" s="263" t="s">
        <v>103</v>
      </c>
      <c r="M92" s="249" t="s">
        <v>23</v>
      </c>
      <c r="N92" s="69">
        <v>42226</v>
      </c>
      <c r="O92" s="69">
        <v>42258</v>
      </c>
      <c r="P92" s="69">
        <v>42623</v>
      </c>
      <c r="Q92" s="70">
        <v>20000</v>
      </c>
      <c r="R92" s="71">
        <v>0.75</v>
      </c>
      <c r="S92" s="70" t="s">
        <v>362</v>
      </c>
      <c r="T92" s="70">
        <v>15000</v>
      </c>
    </row>
    <row r="93" spans="2:20" s="1" customFormat="1" ht="26.4" x14ac:dyDescent="0.25">
      <c r="B93" s="322"/>
      <c r="C93" s="323"/>
      <c r="D93" s="289"/>
      <c r="E93" s="323"/>
      <c r="F93" s="67" t="s">
        <v>2141</v>
      </c>
      <c r="G93" s="67" t="s">
        <v>1440</v>
      </c>
      <c r="H93" s="67" t="s">
        <v>72</v>
      </c>
      <c r="I93" s="67" t="s">
        <v>71</v>
      </c>
      <c r="J93" s="68" t="s">
        <v>496</v>
      </c>
      <c r="K93" s="68" t="s">
        <v>498</v>
      </c>
      <c r="L93" s="263" t="s">
        <v>72</v>
      </c>
      <c r="M93" s="249" t="s">
        <v>36</v>
      </c>
      <c r="N93" s="69">
        <v>42226</v>
      </c>
      <c r="O93" s="69">
        <v>42237</v>
      </c>
      <c r="P93" s="69">
        <v>42602</v>
      </c>
      <c r="Q93" s="70">
        <v>20000</v>
      </c>
      <c r="R93" s="71">
        <v>0.75</v>
      </c>
      <c r="S93" s="70" t="s">
        <v>362</v>
      </c>
      <c r="T93" s="70">
        <v>15000</v>
      </c>
    </row>
    <row r="94" spans="2:20" s="1" customFormat="1" ht="26.4" x14ac:dyDescent="0.25">
      <c r="B94" s="322"/>
      <c r="C94" s="323"/>
      <c r="D94" s="289"/>
      <c r="E94" s="323"/>
      <c r="F94" s="67" t="s">
        <v>2141</v>
      </c>
      <c r="G94" s="67" t="s">
        <v>1441</v>
      </c>
      <c r="H94" s="67" t="s">
        <v>70</v>
      </c>
      <c r="I94" s="67" t="s">
        <v>69</v>
      </c>
      <c r="J94" s="68" t="s">
        <v>496</v>
      </c>
      <c r="K94" s="68" t="s">
        <v>498</v>
      </c>
      <c r="L94" s="263" t="s">
        <v>70</v>
      </c>
      <c r="M94" s="249" t="s">
        <v>28</v>
      </c>
      <c r="N94" s="69">
        <v>42226</v>
      </c>
      <c r="O94" s="69">
        <v>42235</v>
      </c>
      <c r="P94" s="69">
        <v>42600</v>
      </c>
      <c r="Q94" s="70">
        <v>20000</v>
      </c>
      <c r="R94" s="71">
        <v>0.75</v>
      </c>
      <c r="S94" s="70" t="s">
        <v>362</v>
      </c>
      <c r="T94" s="70">
        <v>15000</v>
      </c>
    </row>
    <row r="95" spans="2:20" s="1" customFormat="1" ht="39.6" x14ac:dyDescent="0.25">
      <c r="B95" s="322"/>
      <c r="C95" s="323"/>
      <c r="D95" s="289"/>
      <c r="E95" s="323"/>
      <c r="F95" s="67" t="s">
        <v>2141</v>
      </c>
      <c r="G95" s="67" t="s">
        <v>1442</v>
      </c>
      <c r="H95" s="67" t="s">
        <v>92</v>
      </c>
      <c r="I95" s="67" t="s">
        <v>91</v>
      </c>
      <c r="J95" s="68" t="s">
        <v>496</v>
      </c>
      <c r="K95" s="68" t="s">
        <v>498</v>
      </c>
      <c r="L95" s="263" t="s">
        <v>347</v>
      </c>
      <c r="M95" s="249" t="s">
        <v>14</v>
      </c>
      <c r="N95" s="69">
        <v>42226</v>
      </c>
      <c r="O95" s="69">
        <v>42242</v>
      </c>
      <c r="P95" s="69">
        <v>42607</v>
      </c>
      <c r="Q95" s="70">
        <v>20000</v>
      </c>
      <c r="R95" s="71">
        <v>0.75</v>
      </c>
      <c r="S95" s="70" t="s">
        <v>362</v>
      </c>
      <c r="T95" s="70">
        <v>15000</v>
      </c>
    </row>
    <row r="96" spans="2:20" s="1" customFormat="1" ht="26.4" x14ac:dyDescent="0.25">
      <c r="B96" s="322"/>
      <c r="C96" s="323"/>
      <c r="D96" s="289"/>
      <c r="E96" s="323"/>
      <c r="F96" s="67" t="s">
        <v>2141</v>
      </c>
      <c r="G96" s="67" t="s">
        <v>1443</v>
      </c>
      <c r="H96" s="67" t="s">
        <v>66</v>
      </c>
      <c r="I96" s="67" t="s">
        <v>65</v>
      </c>
      <c r="J96" s="68" t="s">
        <v>496</v>
      </c>
      <c r="K96" s="68" t="s">
        <v>498</v>
      </c>
      <c r="L96" s="263" t="s">
        <v>66</v>
      </c>
      <c r="M96" s="249" t="s">
        <v>10</v>
      </c>
      <c r="N96" s="69">
        <v>42226</v>
      </c>
      <c r="O96" s="69">
        <v>42236</v>
      </c>
      <c r="P96" s="69">
        <v>42601</v>
      </c>
      <c r="Q96" s="70">
        <v>20000</v>
      </c>
      <c r="R96" s="71">
        <v>0.75</v>
      </c>
      <c r="S96" s="70" t="s">
        <v>362</v>
      </c>
      <c r="T96" s="70">
        <v>15000</v>
      </c>
    </row>
    <row r="97" spans="2:20" s="1" customFormat="1" ht="26.4" x14ac:dyDescent="0.25">
      <c r="B97" s="322"/>
      <c r="C97" s="323"/>
      <c r="D97" s="289"/>
      <c r="E97" s="323"/>
      <c r="F97" s="67" t="s">
        <v>2141</v>
      </c>
      <c r="G97" s="67" t="s">
        <v>1444</v>
      </c>
      <c r="H97" s="67" t="s">
        <v>96</v>
      </c>
      <c r="I97" s="67" t="s">
        <v>95</v>
      </c>
      <c r="J97" s="68" t="s">
        <v>496</v>
      </c>
      <c r="K97" s="68" t="s">
        <v>498</v>
      </c>
      <c r="L97" s="263" t="s">
        <v>96</v>
      </c>
      <c r="M97" s="249" t="s">
        <v>28</v>
      </c>
      <c r="N97" s="69">
        <v>42226</v>
      </c>
      <c r="O97" s="69">
        <v>42262</v>
      </c>
      <c r="P97" s="69">
        <v>42627</v>
      </c>
      <c r="Q97" s="70">
        <v>19900</v>
      </c>
      <c r="R97" s="71">
        <v>0.75</v>
      </c>
      <c r="S97" s="70" t="s">
        <v>362</v>
      </c>
      <c r="T97" s="70">
        <v>14925</v>
      </c>
    </row>
    <row r="98" spans="2:20" s="1" customFormat="1" ht="26.4" x14ac:dyDescent="0.25">
      <c r="B98" s="322"/>
      <c r="C98" s="323"/>
      <c r="D98" s="289"/>
      <c r="E98" s="323"/>
      <c r="F98" s="67" t="s">
        <v>2141</v>
      </c>
      <c r="G98" s="67" t="s">
        <v>1445</v>
      </c>
      <c r="H98" s="67" t="s">
        <v>99</v>
      </c>
      <c r="I98" s="67" t="s">
        <v>98</v>
      </c>
      <c r="J98" s="68" t="s">
        <v>496</v>
      </c>
      <c r="K98" s="68" t="s">
        <v>498</v>
      </c>
      <c r="L98" s="263" t="s">
        <v>99</v>
      </c>
      <c r="M98" s="249" t="s">
        <v>14</v>
      </c>
      <c r="N98" s="69">
        <v>42226</v>
      </c>
      <c r="O98" s="69">
        <v>42263</v>
      </c>
      <c r="P98" s="69">
        <v>42628</v>
      </c>
      <c r="Q98" s="70">
        <v>19900</v>
      </c>
      <c r="R98" s="71">
        <v>0.75</v>
      </c>
      <c r="S98" s="70" t="s">
        <v>362</v>
      </c>
      <c r="T98" s="70">
        <v>14925</v>
      </c>
    </row>
    <row r="99" spans="2:20" s="1" customFormat="1" ht="26.4" x14ac:dyDescent="0.25">
      <c r="B99" s="322"/>
      <c r="C99" s="323"/>
      <c r="D99" s="289"/>
      <c r="E99" s="323"/>
      <c r="F99" s="67" t="s">
        <v>2141</v>
      </c>
      <c r="G99" s="67" t="s">
        <v>1446</v>
      </c>
      <c r="H99" s="67" t="s">
        <v>76</v>
      </c>
      <c r="I99" s="67" t="s">
        <v>75</v>
      </c>
      <c r="J99" s="68" t="s">
        <v>496</v>
      </c>
      <c r="K99" s="68" t="s">
        <v>498</v>
      </c>
      <c r="L99" s="263" t="s">
        <v>76</v>
      </c>
      <c r="M99" s="249" t="s">
        <v>14</v>
      </c>
      <c r="N99" s="69">
        <v>42226</v>
      </c>
      <c r="O99" s="69">
        <v>42270</v>
      </c>
      <c r="P99" s="69">
        <v>42635</v>
      </c>
      <c r="Q99" s="70">
        <v>19900</v>
      </c>
      <c r="R99" s="71">
        <v>0.75</v>
      </c>
      <c r="S99" s="70" t="s">
        <v>362</v>
      </c>
      <c r="T99" s="70">
        <v>14925</v>
      </c>
    </row>
    <row r="100" spans="2:20" s="1" customFormat="1" ht="52.8" x14ac:dyDescent="0.25">
      <c r="B100" s="322"/>
      <c r="C100" s="323"/>
      <c r="D100" s="289"/>
      <c r="E100" s="323"/>
      <c r="F100" s="67" t="s">
        <v>2141</v>
      </c>
      <c r="G100" s="67" t="s">
        <v>1447</v>
      </c>
      <c r="H100" s="67" t="s">
        <v>72</v>
      </c>
      <c r="I100" s="67" t="s">
        <v>113</v>
      </c>
      <c r="J100" s="68" t="s">
        <v>496</v>
      </c>
      <c r="K100" s="68" t="s">
        <v>498</v>
      </c>
      <c r="L100" s="263" t="s">
        <v>72</v>
      </c>
      <c r="M100" s="249" t="s">
        <v>14</v>
      </c>
      <c r="N100" s="69">
        <v>42226</v>
      </c>
      <c r="O100" s="69">
        <v>42238</v>
      </c>
      <c r="P100" s="69">
        <v>42603</v>
      </c>
      <c r="Q100" s="70">
        <v>20000</v>
      </c>
      <c r="R100" s="71">
        <v>0.75</v>
      </c>
      <c r="S100" s="70" t="s">
        <v>362</v>
      </c>
      <c r="T100" s="70">
        <v>15000</v>
      </c>
    </row>
    <row r="101" spans="2:20" s="1" customFormat="1" ht="26.4" x14ac:dyDescent="0.25">
      <c r="B101" s="322"/>
      <c r="C101" s="323"/>
      <c r="D101" s="289"/>
      <c r="E101" s="323"/>
      <c r="F101" s="67" t="s">
        <v>2141</v>
      </c>
      <c r="G101" s="67" t="s">
        <v>1448</v>
      </c>
      <c r="H101" s="67" t="s">
        <v>116</v>
      </c>
      <c r="I101" s="67" t="s">
        <v>115</v>
      </c>
      <c r="J101" s="68" t="s">
        <v>496</v>
      </c>
      <c r="K101" s="68" t="s">
        <v>498</v>
      </c>
      <c r="L101" s="263" t="s">
        <v>116</v>
      </c>
      <c r="M101" s="249" t="s">
        <v>7</v>
      </c>
      <c r="N101" s="69">
        <v>42226</v>
      </c>
      <c r="O101" s="69">
        <v>42248</v>
      </c>
      <c r="P101" s="69">
        <v>42613</v>
      </c>
      <c r="Q101" s="70">
        <v>17200</v>
      </c>
      <c r="R101" s="71">
        <v>0.75</v>
      </c>
      <c r="S101" s="70" t="s">
        <v>362</v>
      </c>
      <c r="T101" s="70">
        <v>12900</v>
      </c>
    </row>
    <row r="102" spans="2:20" s="1" customFormat="1" ht="26.4" x14ac:dyDescent="0.25">
      <c r="B102" s="322"/>
      <c r="C102" s="323"/>
      <c r="D102" s="289"/>
      <c r="E102" s="323"/>
      <c r="F102" s="67" t="s">
        <v>2141</v>
      </c>
      <c r="G102" s="67" t="s">
        <v>1449</v>
      </c>
      <c r="H102" s="67" t="s">
        <v>80</v>
      </c>
      <c r="I102" s="67" t="s">
        <v>79</v>
      </c>
      <c r="J102" s="68" t="s">
        <v>496</v>
      </c>
      <c r="K102" s="68" t="s">
        <v>498</v>
      </c>
      <c r="L102" s="263" t="s">
        <v>80</v>
      </c>
      <c r="M102" s="249" t="s">
        <v>17</v>
      </c>
      <c r="N102" s="69">
        <v>42226</v>
      </c>
      <c r="O102" s="69">
        <v>42264</v>
      </c>
      <c r="P102" s="69">
        <v>42629</v>
      </c>
      <c r="Q102" s="70">
        <v>19900</v>
      </c>
      <c r="R102" s="71">
        <v>0.75</v>
      </c>
      <c r="S102" s="70" t="s">
        <v>362</v>
      </c>
      <c r="T102" s="70">
        <v>14925</v>
      </c>
    </row>
    <row r="103" spans="2:20" s="1" customFormat="1" ht="39.6" x14ac:dyDescent="0.25">
      <c r="B103" s="322"/>
      <c r="C103" s="323"/>
      <c r="D103" s="289"/>
      <c r="E103" s="323"/>
      <c r="F103" s="67" t="s">
        <v>2141</v>
      </c>
      <c r="G103" s="67" t="s">
        <v>1450</v>
      </c>
      <c r="H103" s="67" t="s">
        <v>74</v>
      </c>
      <c r="I103" s="67" t="s">
        <v>73</v>
      </c>
      <c r="J103" s="68" t="s">
        <v>496</v>
      </c>
      <c r="K103" s="68" t="s">
        <v>498</v>
      </c>
      <c r="L103" s="263" t="s">
        <v>74</v>
      </c>
      <c r="M103" s="249" t="s">
        <v>28</v>
      </c>
      <c r="N103" s="69">
        <v>42226</v>
      </c>
      <c r="O103" s="69">
        <v>42238</v>
      </c>
      <c r="P103" s="69">
        <v>42603</v>
      </c>
      <c r="Q103" s="70">
        <v>20000</v>
      </c>
      <c r="R103" s="71">
        <v>0.75</v>
      </c>
      <c r="S103" s="70" t="s">
        <v>362</v>
      </c>
      <c r="T103" s="70">
        <v>15000</v>
      </c>
    </row>
    <row r="104" spans="2:20" s="1" customFormat="1" ht="26.4" x14ac:dyDescent="0.25">
      <c r="B104" s="322"/>
      <c r="C104" s="323"/>
      <c r="D104" s="289"/>
      <c r="E104" s="323"/>
      <c r="F104" s="67" t="s">
        <v>2141</v>
      </c>
      <c r="G104" s="67" t="s">
        <v>1451</v>
      </c>
      <c r="H104" s="67" t="s">
        <v>101</v>
      </c>
      <c r="I104" s="67" t="s">
        <v>100</v>
      </c>
      <c r="J104" s="68" t="s">
        <v>496</v>
      </c>
      <c r="K104" s="68" t="s">
        <v>498</v>
      </c>
      <c r="L104" s="263" t="s">
        <v>101</v>
      </c>
      <c r="M104" s="249" t="s">
        <v>40</v>
      </c>
      <c r="N104" s="69">
        <v>42226</v>
      </c>
      <c r="O104" s="69">
        <v>42235</v>
      </c>
      <c r="P104" s="69">
        <v>42600</v>
      </c>
      <c r="Q104" s="70">
        <v>20000</v>
      </c>
      <c r="R104" s="71">
        <v>0.75</v>
      </c>
      <c r="S104" s="70" t="s">
        <v>362</v>
      </c>
      <c r="T104" s="70">
        <v>15000</v>
      </c>
    </row>
    <row r="105" spans="2:20" s="1" customFormat="1" ht="26.4" x14ac:dyDescent="0.25">
      <c r="B105" s="322"/>
      <c r="C105" s="323"/>
      <c r="D105" s="289"/>
      <c r="E105" s="323"/>
      <c r="F105" s="67" t="s">
        <v>2141</v>
      </c>
      <c r="G105" s="67" t="s">
        <v>1452</v>
      </c>
      <c r="H105" s="67" t="s">
        <v>109</v>
      </c>
      <c r="I105" s="67" t="s">
        <v>108</v>
      </c>
      <c r="J105" s="68" t="s">
        <v>496</v>
      </c>
      <c r="K105" s="68" t="s">
        <v>498</v>
      </c>
      <c r="L105" s="263" t="s">
        <v>109</v>
      </c>
      <c r="M105" s="249" t="s">
        <v>28</v>
      </c>
      <c r="N105" s="69">
        <v>42226</v>
      </c>
      <c r="O105" s="69">
        <v>42248</v>
      </c>
      <c r="P105" s="69">
        <v>42613</v>
      </c>
      <c r="Q105" s="70">
        <v>20000</v>
      </c>
      <c r="R105" s="71">
        <v>0.75</v>
      </c>
      <c r="S105" s="70" t="s">
        <v>362</v>
      </c>
      <c r="T105" s="70">
        <v>15000</v>
      </c>
    </row>
    <row r="106" spans="2:20" s="1" customFormat="1" ht="39.6" x14ac:dyDescent="0.25">
      <c r="B106" s="322"/>
      <c r="C106" s="323"/>
      <c r="D106" s="289"/>
      <c r="E106" s="323"/>
      <c r="F106" s="67" t="s">
        <v>2141</v>
      </c>
      <c r="G106" s="67" t="s">
        <v>1453</v>
      </c>
      <c r="H106" s="67" t="s">
        <v>64</v>
      </c>
      <c r="I106" s="67" t="s">
        <v>63</v>
      </c>
      <c r="J106" s="68" t="s">
        <v>496</v>
      </c>
      <c r="K106" s="68" t="s">
        <v>498</v>
      </c>
      <c r="L106" s="263" t="s">
        <v>64</v>
      </c>
      <c r="M106" s="249" t="s">
        <v>33</v>
      </c>
      <c r="N106" s="69">
        <v>42226</v>
      </c>
      <c r="O106" s="69">
        <v>42257</v>
      </c>
      <c r="P106" s="69">
        <v>42622</v>
      </c>
      <c r="Q106" s="70">
        <v>17500</v>
      </c>
      <c r="R106" s="71">
        <v>0.75</v>
      </c>
      <c r="S106" s="70" t="s">
        <v>362</v>
      </c>
      <c r="T106" s="70">
        <v>13125</v>
      </c>
    </row>
    <row r="107" spans="2:20" s="1" customFormat="1" ht="39.6" x14ac:dyDescent="0.25">
      <c r="B107" s="322"/>
      <c r="C107" s="323"/>
      <c r="D107" s="289"/>
      <c r="E107" s="323"/>
      <c r="F107" s="67" t="s">
        <v>2141</v>
      </c>
      <c r="G107" s="67" t="s">
        <v>1454</v>
      </c>
      <c r="H107" s="67" t="s">
        <v>124</v>
      </c>
      <c r="I107" s="67" t="s">
        <v>123</v>
      </c>
      <c r="J107" s="68" t="s">
        <v>496</v>
      </c>
      <c r="K107" s="68" t="s">
        <v>498</v>
      </c>
      <c r="L107" s="263" t="s">
        <v>124</v>
      </c>
      <c r="M107" s="249" t="s">
        <v>14</v>
      </c>
      <c r="N107" s="69">
        <v>42226</v>
      </c>
      <c r="O107" s="69">
        <v>42269</v>
      </c>
      <c r="P107" s="69">
        <v>42634</v>
      </c>
      <c r="Q107" s="70">
        <v>17500</v>
      </c>
      <c r="R107" s="71">
        <v>0.75</v>
      </c>
      <c r="S107" s="70" t="s">
        <v>362</v>
      </c>
      <c r="T107" s="70">
        <v>13125</v>
      </c>
    </row>
    <row r="108" spans="2:20" s="1" customFormat="1" ht="26.4" x14ac:dyDescent="0.25">
      <c r="B108" s="322"/>
      <c r="C108" s="323"/>
      <c r="D108" s="289"/>
      <c r="E108" s="323"/>
      <c r="F108" s="67" t="s">
        <v>2141</v>
      </c>
      <c r="G108" s="67" t="s">
        <v>1455</v>
      </c>
      <c r="H108" s="67" t="s">
        <v>68</v>
      </c>
      <c r="I108" s="67" t="s">
        <v>67</v>
      </c>
      <c r="J108" s="68" t="s">
        <v>496</v>
      </c>
      <c r="K108" s="68" t="s">
        <v>498</v>
      </c>
      <c r="L108" s="263" t="s">
        <v>68</v>
      </c>
      <c r="M108" s="249" t="s">
        <v>10</v>
      </c>
      <c r="N108" s="69">
        <v>42226</v>
      </c>
      <c r="O108" s="69">
        <v>42264</v>
      </c>
      <c r="P108" s="69">
        <v>42629</v>
      </c>
      <c r="Q108" s="70">
        <v>19900</v>
      </c>
      <c r="R108" s="71">
        <v>0.75</v>
      </c>
      <c r="S108" s="70" t="s">
        <v>362</v>
      </c>
      <c r="T108" s="70">
        <v>14925</v>
      </c>
    </row>
    <row r="109" spans="2:20" s="1" customFormat="1" ht="26.4" x14ac:dyDescent="0.25">
      <c r="B109" s="322"/>
      <c r="C109" s="323"/>
      <c r="D109" s="289"/>
      <c r="E109" s="323"/>
      <c r="F109" s="67" t="s">
        <v>2141</v>
      </c>
      <c r="G109" s="67" t="s">
        <v>1456</v>
      </c>
      <c r="H109" s="67" t="s">
        <v>72</v>
      </c>
      <c r="I109" s="67" t="s">
        <v>88</v>
      </c>
      <c r="J109" s="68" t="s">
        <v>496</v>
      </c>
      <c r="K109" s="68" t="s">
        <v>498</v>
      </c>
      <c r="L109" s="263" t="s">
        <v>72</v>
      </c>
      <c r="M109" s="249" t="s">
        <v>10</v>
      </c>
      <c r="N109" s="69">
        <v>42226</v>
      </c>
      <c r="O109" s="69">
        <v>42253</v>
      </c>
      <c r="P109" s="69">
        <v>42618</v>
      </c>
      <c r="Q109" s="70">
        <v>20000</v>
      </c>
      <c r="R109" s="71">
        <v>0.75</v>
      </c>
      <c r="S109" s="70" t="s">
        <v>362</v>
      </c>
      <c r="T109" s="70">
        <v>15000</v>
      </c>
    </row>
    <row r="110" spans="2:20" s="1" customFormat="1" ht="26.4" x14ac:dyDescent="0.25">
      <c r="B110" s="322"/>
      <c r="C110" s="323"/>
      <c r="D110" s="289"/>
      <c r="E110" s="323"/>
      <c r="F110" s="67" t="s">
        <v>2141</v>
      </c>
      <c r="G110" s="67" t="s">
        <v>1460</v>
      </c>
      <c r="H110" s="67" t="s">
        <v>82</v>
      </c>
      <c r="I110" s="67" t="s">
        <v>81</v>
      </c>
      <c r="J110" s="68" t="s">
        <v>496</v>
      </c>
      <c r="K110" s="68" t="s">
        <v>498</v>
      </c>
      <c r="L110" s="263" t="s">
        <v>82</v>
      </c>
      <c r="M110" s="249" t="s">
        <v>14</v>
      </c>
      <c r="N110" s="69">
        <v>42226</v>
      </c>
      <c r="O110" s="69">
        <v>42269</v>
      </c>
      <c r="P110" s="69">
        <v>42634</v>
      </c>
      <c r="Q110" s="70">
        <v>17500</v>
      </c>
      <c r="R110" s="71">
        <v>0.75</v>
      </c>
      <c r="S110" s="70" t="s">
        <v>362</v>
      </c>
      <c r="T110" s="70">
        <v>13125</v>
      </c>
    </row>
    <row r="111" spans="2:20" s="1" customFormat="1" ht="26.4" x14ac:dyDescent="0.25">
      <c r="B111" s="322"/>
      <c r="C111" s="323"/>
      <c r="D111" s="289"/>
      <c r="E111" s="323"/>
      <c r="F111" s="67" t="s">
        <v>2141</v>
      </c>
      <c r="G111" s="67" t="s">
        <v>1457</v>
      </c>
      <c r="H111" s="67" t="s">
        <v>105</v>
      </c>
      <c r="I111" s="67" t="s">
        <v>104</v>
      </c>
      <c r="J111" s="68" t="s">
        <v>496</v>
      </c>
      <c r="K111" s="68" t="s">
        <v>498</v>
      </c>
      <c r="L111" s="263" t="s">
        <v>105</v>
      </c>
      <c r="M111" s="249" t="s">
        <v>28</v>
      </c>
      <c r="N111" s="69">
        <v>42226</v>
      </c>
      <c r="O111" s="69">
        <v>42266</v>
      </c>
      <c r="P111" s="69">
        <v>42631</v>
      </c>
      <c r="Q111" s="70">
        <v>20000</v>
      </c>
      <c r="R111" s="71">
        <v>0.75</v>
      </c>
      <c r="S111" s="70" t="s">
        <v>362</v>
      </c>
      <c r="T111" s="70">
        <v>15000</v>
      </c>
    </row>
    <row r="112" spans="2:20" s="1" customFormat="1" ht="39.6" x14ac:dyDescent="0.25">
      <c r="B112" s="322"/>
      <c r="C112" s="323"/>
      <c r="D112" s="289"/>
      <c r="E112" s="323"/>
      <c r="F112" s="67" t="s">
        <v>2141</v>
      </c>
      <c r="G112" s="67" t="s">
        <v>1458</v>
      </c>
      <c r="H112" s="67" t="s">
        <v>87</v>
      </c>
      <c r="I112" s="67" t="s">
        <v>86</v>
      </c>
      <c r="J112" s="68" t="s">
        <v>496</v>
      </c>
      <c r="K112" s="68" t="s">
        <v>498</v>
      </c>
      <c r="L112" s="263" t="s">
        <v>87</v>
      </c>
      <c r="M112" s="249" t="s">
        <v>14</v>
      </c>
      <c r="N112" s="69">
        <v>42226</v>
      </c>
      <c r="O112" s="69">
        <v>42252</v>
      </c>
      <c r="P112" s="69">
        <v>42617</v>
      </c>
      <c r="Q112" s="70">
        <v>20000</v>
      </c>
      <c r="R112" s="71">
        <v>0.75</v>
      </c>
      <c r="S112" s="70" t="s">
        <v>362</v>
      </c>
      <c r="T112" s="70">
        <v>15000</v>
      </c>
    </row>
    <row r="113" spans="2:20" s="1" customFormat="1" ht="26.4" x14ac:dyDescent="0.25">
      <c r="B113" s="322"/>
      <c r="C113" s="323"/>
      <c r="D113" s="289"/>
      <c r="E113" s="323"/>
      <c r="F113" s="67" t="s">
        <v>2141</v>
      </c>
      <c r="G113" s="67" t="s">
        <v>1459</v>
      </c>
      <c r="H113" s="67" t="s">
        <v>94</v>
      </c>
      <c r="I113" s="67" t="s">
        <v>93</v>
      </c>
      <c r="J113" s="68" t="s">
        <v>496</v>
      </c>
      <c r="K113" s="68" t="s">
        <v>498</v>
      </c>
      <c r="L113" s="263" t="s">
        <v>94</v>
      </c>
      <c r="M113" s="249" t="s">
        <v>4</v>
      </c>
      <c r="N113" s="69">
        <v>42226</v>
      </c>
      <c r="O113" s="69">
        <v>42266</v>
      </c>
      <c r="P113" s="69">
        <v>42631</v>
      </c>
      <c r="Q113" s="70">
        <v>20000</v>
      </c>
      <c r="R113" s="71">
        <v>0.75</v>
      </c>
      <c r="S113" s="70" t="s">
        <v>362</v>
      </c>
      <c r="T113" s="70">
        <v>15000</v>
      </c>
    </row>
    <row r="114" spans="2:20" s="1" customFormat="1" ht="26.4" x14ac:dyDescent="0.25">
      <c r="B114" s="322"/>
      <c r="C114" s="323"/>
      <c r="D114" s="289"/>
      <c r="E114" s="323"/>
      <c r="F114" s="67" t="s">
        <v>2141</v>
      </c>
      <c r="G114" s="67" t="s">
        <v>1461</v>
      </c>
      <c r="H114" s="67" t="s">
        <v>112</v>
      </c>
      <c r="I114" s="67" t="s">
        <v>111</v>
      </c>
      <c r="J114" s="68" t="s">
        <v>496</v>
      </c>
      <c r="K114" s="68" t="s">
        <v>498</v>
      </c>
      <c r="L114" s="263" t="s">
        <v>112</v>
      </c>
      <c r="M114" s="249" t="s">
        <v>28</v>
      </c>
      <c r="N114" s="69">
        <v>42226</v>
      </c>
      <c r="O114" s="69">
        <v>42269</v>
      </c>
      <c r="P114" s="69">
        <v>42634</v>
      </c>
      <c r="Q114" s="70">
        <v>20000</v>
      </c>
      <c r="R114" s="71">
        <v>0.75</v>
      </c>
      <c r="S114" s="70" t="s">
        <v>362</v>
      </c>
      <c r="T114" s="70">
        <v>15000</v>
      </c>
    </row>
    <row r="115" spans="2:20" s="1" customFormat="1" ht="26.4" x14ac:dyDescent="0.25">
      <c r="B115" s="322"/>
      <c r="C115" s="323"/>
      <c r="D115" s="289"/>
      <c r="E115" s="323"/>
      <c r="F115" s="67" t="s">
        <v>2141</v>
      </c>
      <c r="G115" s="67" t="s">
        <v>1462</v>
      </c>
      <c r="H115" s="67" t="s">
        <v>90</v>
      </c>
      <c r="I115" s="67" t="s">
        <v>89</v>
      </c>
      <c r="J115" s="68" t="s">
        <v>496</v>
      </c>
      <c r="K115" s="68" t="s">
        <v>498</v>
      </c>
      <c r="L115" s="263" t="s">
        <v>90</v>
      </c>
      <c r="M115" s="249" t="s">
        <v>14</v>
      </c>
      <c r="N115" s="69">
        <v>42226</v>
      </c>
      <c r="O115" s="69">
        <v>42256</v>
      </c>
      <c r="P115" s="69">
        <v>42621</v>
      </c>
      <c r="Q115" s="70">
        <v>20000</v>
      </c>
      <c r="R115" s="71">
        <v>0.75</v>
      </c>
      <c r="S115" s="70" t="s">
        <v>362</v>
      </c>
      <c r="T115" s="70">
        <v>15000</v>
      </c>
    </row>
    <row r="116" spans="2:20" s="1" customFormat="1" ht="26.4" x14ac:dyDescent="0.25">
      <c r="B116" s="322"/>
      <c r="C116" s="323"/>
      <c r="D116" s="289"/>
      <c r="E116" s="323"/>
      <c r="F116" s="67" t="s">
        <v>2141</v>
      </c>
      <c r="G116" s="67" t="s">
        <v>1463</v>
      </c>
      <c r="H116" s="67" t="s">
        <v>121</v>
      </c>
      <c r="I116" s="67" t="s">
        <v>120</v>
      </c>
      <c r="J116" s="68" t="s">
        <v>496</v>
      </c>
      <c r="K116" s="68" t="s">
        <v>498</v>
      </c>
      <c r="L116" s="263" t="s">
        <v>121</v>
      </c>
      <c r="M116" s="249" t="s">
        <v>28</v>
      </c>
      <c r="N116" s="69">
        <v>42226</v>
      </c>
      <c r="O116" s="69">
        <v>42269</v>
      </c>
      <c r="P116" s="69">
        <v>42634</v>
      </c>
      <c r="Q116" s="70">
        <v>17500</v>
      </c>
      <c r="R116" s="71">
        <v>0.75</v>
      </c>
      <c r="S116" s="70" t="s">
        <v>362</v>
      </c>
      <c r="T116" s="70">
        <v>13125</v>
      </c>
    </row>
    <row r="117" spans="2:20" s="1" customFormat="1" ht="26.4" x14ac:dyDescent="0.25">
      <c r="B117" s="322"/>
      <c r="C117" s="323"/>
      <c r="D117" s="289"/>
      <c r="E117" s="323"/>
      <c r="F117" s="67" t="s">
        <v>2141</v>
      </c>
      <c r="G117" s="67" t="s">
        <v>1464</v>
      </c>
      <c r="H117" s="67" t="s">
        <v>85</v>
      </c>
      <c r="I117" s="67" t="s">
        <v>84</v>
      </c>
      <c r="J117" s="68" t="s">
        <v>496</v>
      </c>
      <c r="K117" s="68" t="s">
        <v>498</v>
      </c>
      <c r="L117" s="263" t="s">
        <v>85</v>
      </c>
      <c r="M117" s="255" t="s">
        <v>83</v>
      </c>
      <c r="N117" s="69">
        <v>42226</v>
      </c>
      <c r="O117" s="69">
        <v>42243</v>
      </c>
      <c r="P117" s="69">
        <v>42608</v>
      </c>
      <c r="Q117" s="70">
        <v>20000</v>
      </c>
      <c r="R117" s="71">
        <v>0.75</v>
      </c>
      <c r="S117" s="70" t="s">
        <v>362</v>
      </c>
      <c r="T117" s="70">
        <v>15000</v>
      </c>
    </row>
    <row r="118" spans="2:20" s="1" customFormat="1" ht="26.4" x14ac:dyDescent="0.25">
      <c r="B118" s="322"/>
      <c r="C118" s="323"/>
      <c r="D118" s="289"/>
      <c r="E118" s="323"/>
      <c r="F118" s="67" t="s">
        <v>2141</v>
      </c>
      <c r="G118" s="67" t="s">
        <v>1465</v>
      </c>
      <c r="H118" s="67" t="s">
        <v>107</v>
      </c>
      <c r="I118" s="67" t="s">
        <v>106</v>
      </c>
      <c r="J118" s="68" t="s">
        <v>496</v>
      </c>
      <c r="K118" s="68" t="s">
        <v>498</v>
      </c>
      <c r="L118" s="263" t="s">
        <v>107</v>
      </c>
      <c r="M118" s="249" t="s">
        <v>28</v>
      </c>
      <c r="N118" s="69">
        <v>42226</v>
      </c>
      <c r="O118" s="69">
        <v>42251</v>
      </c>
      <c r="P118" s="69">
        <v>42616</v>
      </c>
      <c r="Q118" s="70">
        <v>20000</v>
      </c>
      <c r="R118" s="71">
        <v>0.75</v>
      </c>
      <c r="S118" s="70" t="s">
        <v>362</v>
      </c>
      <c r="T118" s="70">
        <v>15000</v>
      </c>
    </row>
    <row r="119" spans="2:20" s="1" customFormat="1" ht="39.6" x14ac:dyDescent="0.25">
      <c r="B119" s="322"/>
      <c r="C119" s="323"/>
      <c r="D119" s="289"/>
      <c r="E119" s="323"/>
      <c r="F119" s="67" t="s">
        <v>2141</v>
      </c>
      <c r="G119" s="67" t="s">
        <v>1658</v>
      </c>
      <c r="H119" s="67" t="s">
        <v>78</v>
      </c>
      <c r="I119" s="67" t="s">
        <v>77</v>
      </c>
      <c r="J119" s="68" t="s">
        <v>496</v>
      </c>
      <c r="K119" s="68" t="s">
        <v>498</v>
      </c>
      <c r="L119" s="263" t="s">
        <v>78</v>
      </c>
      <c r="M119" s="249" t="s">
        <v>1</v>
      </c>
      <c r="N119" s="69">
        <v>42305</v>
      </c>
      <c r="O119" s="69">
        <v>42327</v>
      </c>
      <c r="P119" s="69">
        <v>42692</v>
      </c>
      <c r="Q119" s="70">
        <v>20000</v>
      </c>
      <c r="R119" s="71">
        <v>0.75</v>
      </c>
      <c r="S119" s="70" t="s">
        <v>362</v>
      </c>
      <c r="T119" s="70">
        <v>15000</v>
      </c>
    </row>
    <row r="120" spans="2:20" s="1" customFormat="1" ht="26.4" x14ac:dyDescent="0.25">
      <c r="B120" s="322"/>
      <c r="C120" s="323"/>
      <c r="D120" s="289"/>
      <c r="E120" s="323"/>
      <c r="F120" s="67" t="s">
        <v>2142</v>
      </c>
      <c r="G120" s="67" t="s">
        <v>1466</v>
      </c>
      <c r="H120" s="67" t="s">
        <v>487</v>
      </c>
      <c r="I120" s="67" t="s">
        <v>488</v>
      </c>
      <c r="J120" s="68" t="s">
        <v>496</v>
      </c>
      <c r="K120" s="68" t="s">
        <v>498</v>
      </c>
      <c r="L120" s="263" t="s">
        <v>487</v>
      </c>
      <c r="M120" s="249" t="s">
        <v>28</v>
      </c>
      <c r="N120" s="69">
        <v>42468</v>
      </c>
      <c r="O120" s="69">
        <v>42227</v>
      </c>
      <c r="P120" s="69">
        <v>42592</v>
      </c>
      <c r="Q120" s="70">
        <v>349118.43</v>
      </c>
      <c r="R120" s="71">
        <v>0.69999999713564243</v>
      </c>
      <c r="S120" s="70" t="s">
        <v>362</v>
      </c>
      <c r="T120" s="70">
        <v>244382.9</v>
      </c>
    </row>
    <row r="121" spans="2:20" s="1" customFormat="1" ht="26.4" x14ac:dyDescent="0.25">
      <c r="B121" s="322"/>
      <c r="C121" s="323"/>
      <c r="D121" s="289"/>
      <c r="E121" s="323"/>
      <c r="F121" s="67" t="s">
        <v>2143</v>
      </c>
      <c r="G121" s="67" t="s">
        <v>1467</v>
      </c>
      <c r="H121" s="67" t="s">
        <v>61</v>
      </c>
      <c r="I121" s="67" t="s">
        <v>60</v>
      </c>
      <c r="J121" s="68" t="s">
        <v>496</v>
      </c>
      <c r="K121" s="68" t="s">
        <v>498</v>
      </c>
      <c r="L121" s="263" t="s">
        <v>61</v>
      </c>
      <c r="M121" s="249" t="s">
        <v>59</v>
      </c>
      <c r="N121" s="69">
        <v>42281</v>
      </c>
      <c r="O121" s="69">
        <v>42278</v>
      </c>
      <c r="P121" s="69">
        <v>44196</v>
      </c>
      <c r="Q121" s="70">
        <v>3660000</v>
      </c>
      <c r="R121" s="71">
        <v>0.5</v>
      </c>
      <c r="S121" s="70" t="s">
        <v>362</v>
      </c>
      <c r="T121" s="70">
        <v>1830000</v>
      </c>
    </row>
    <row r="122" spans="2:20" s="1" customFormat="1" ht="26.4" x14ac:dyDescent="0.25">
      <c r="B122" s="322"/>
      <c r="C122" s="323"/>
      <c r="D122" s="289"/>
      <c r="E122" s="323"/>
      <c r="F122" s="67" t="s">
        <v>2142</v>
      </c>
      <c r="G122" s="67" t="s">
        <v>1468</v>
      </c>
      <c r="H122" s="67" t="s">
        <v>489</v>
      </c>
      <c r="I122" s="67" t="s">
        <v>490</v>
      </c>
      <c r="J122" s="68" t="s">
        <v>496</v>
      </c>
      <c r="K122" s="68" t="s">
        <v>498</v>
      </c>
      <c r="L122" s="263" t="s">
        <v>489</v>
      </c>
      <c r="M122" s="249" t="s">
        <v>23</v>
      </c>
      <c r="N122" s="69">
        <v>42468</v>
      </c>
      <c r="O122" s="69">
        <v>42491</v>
      </c>
      <c r="P122" s="69">
        <v>42735</v>
      </c>
      <c r="Q122" s="70">
        <v>441220.94</v>
      </c>
      <c r="R122" s="71">
        <v>0.75000001133219107</v>
      </c>
      <c r="S122" s="70" t="s">
        <v>362</v>
      </c>
      <c r="T122" s="70">
        <v>330915.71000000002</v>
      </c>
    </row>
    <row r="123" spans="2:20" s="1" customFormat="1" ht="52.8" x14ac:dyDescent="0.25">
      <c r="B123" s="322"/>
      <c r="C123" s="323"/>
      <c r="D123" s="289"/>
      <c r="E123" s="323"/>
      <c r="F123" s="67" t="s">
        <v>2144</v>
      </c>
      <c r="G123" s="67" t="s">
        <v>1026</v>
      </c>
      <c r="H123" s="67" t="s">
        <v>704</v>
      </c>
      <c r="I123" s="67" t="s">
        <v>705</v>
      </c>
      <c r="J123" s="68" t="s">
        <v>496</v>
      </c>
      <c r="K123" s="68" t="s">
        <v>498</v>
      </c>
      <c r="L123" s="263" t="s">
        <v>1659</v>
      </c>
      <c r="M123" s="249" t="s">
        <v>14</v>
      </c>
      <c r="N123" s="69">
        <v>42591</v>
      </c>
      <c r="O123" s="69">
        <v>42583</v>
      </c>
      <c r="P123" s="69">
        <v>43312</v>
      </c>
      <c r="Q123" s="70">
        <v>641859.63</v>
      </c>
      <c r="R123" s="71">
        <v>0.50396182417641688</v>
      </c>
      <c r="S123" s="70" t="s">
        <v>362</v>
      </c>
      <c r="T123" s="70">
        <v>449301.74</v>
      </c>
    </row>
    <row r="124" spans="2:20" s="1" customFormat="1" ht="52.8" x14ac:dyDescent="0.25">
      <c r="B124" s="322"/>
      <c r="C124" s="323"/>
      <c r="D124" s="289"/>
      <c r="E124" s="323"/>
      <c r="F124" s="67" t="s">
        <v>2144</v>
      </c>
      <c r="G124" s="67" t="s">
        <v>1469</v>
      </c>
      <c r="H124" s="67" t="s">
        <v>702</v>
      </c>
      <c r="I124" s="67" t="s">
        <v>703</v>
      </c>
      <c r="J124" s="68" t="s">
        <v>496</v>
      </c>
      <c r="K124" s="68" t="s">
        <v>498</v>
      </c>
      <c r="L124" s="263" t="s">
        <v>1660</v>
      </c>
      <c r="M124" s="249" t="s">
        <v>14</v>
      </c>
      <c r="N124" s="69">
        <v>42591</v>
      </c>
      <c r="O124" s="69">
        <v>42614</v>
      </c>
      <c r="P124" s="69">
        <v>43343</v>
      </c>
      <c r="Q124" s="70">
        <v>260453.75</v>
      </c>
      <c r="R124" s="71">
        <v>0.70000001919726629</v>
      </c>
      <c r="S124" s="70" t="s">
        <v>362</v>
      </c>
      <c r="T124" s="70">
        <v>182317.63</v>
      </c>
    </row>
    <row r="125" spans="2:20" s="1" customFormat="1" ht="39.6" x14ac:dyDescent="0.25">
      <c r="B125" s="322"/>
      <c r="C125" s="323"/>
      <c r="D125" s="289"/>
      <c r="E125" s="323"/>
      <c r="F125" s="67" t="s">
        <v>2144</v>
      </c>
      <c r="G125" s="67" t="s">
        <v>1026</v>
      </c>
      <c r="H125" s="67" t="s">
        <v>485</v>
      </c>
      <c r="I125" s="67" t="s">
        <v>486</v>
      </c>
      <c r="J125" s="68" t="s">
        <v>496</v>
      </c>
      <c r="K125" s="68" t="s">
        <v>498</v>
      </c>
      <c r="L125" s="263" t="s">
        <v>1661</v>
      </c>
      <c r="M125" s="249" t="s">
        <v>14</v>
      </c>
      <c r="N125" s="69">
        <v>42495</v>
      </c>
      <c r="O125" s="69">
        <v>42583</v>
      </c>
      <c r="P125" s="69">
        <v>43312</v>
      </c>
      <c r="Q125" s="70">
        <v>142460.21</v>
      </c>
      <c r="R125" s="71">
        <v>0.75000001754875978</v>
      </c>
      <c r="S125" s="70" t="s">
        <v>362</v>
      </c>
      <c r="T125" s="70">
        <v>106845.16</v>
      </c>
    </row>
    <row r="126" spans="2:20" s="1" customFormat="1" x14ac:dyDescent="0.25">
      <c r="B126" s="322"/>
      <c r="C126" s="323"/>
      <c r="D126" s="289"/>
      <c r="E126" s="323"/>
      <c r="F126" s="67" t="s">
        <v>2145</v>
      </c>
      <c r="G126" s="67" t="s">
        <v>1658</v>
      </c>
      <c r="H126" s="67" t="s">
        <v>745</v>
      </c>
      <c r="I126" s="67" t="s">
        <v>746</v>
      </c>
      <c r="J126" s="68" t="s">
        <v>496</v>
      </c>
      <c r="K126" s="68" t="s">
        <v>498</v>
      </c>
      <c r="L126" s="263" t="s">
        <v>745</v>
      </c>
      <c r="M126" s="249" t="s">
        <v>28</v>
      </c>
      <c r="N126" s="69">
        <v>42621</v>
      </c>
      <c r="O126" s="69">
        <v>42804</v>
      </c>
      <c r="P126" s="69">
        <v>43349</v>
      </c>
      <c r="Q126" s="70">
        <v>704419.26</v>
      </c>
      <c r="R126" s="71">
        <v>0.75</v>
      </c>
      <c r="S126" s="70" t="s">
        <v>362</v>
      </c>
      <c r="T126" s="70">
        <v>528314.44999999995</v>
      </c>
    </row>
    <row r="127" spans="2:20" s="1" customFormat="1" ht="26.4" x14ac:dyDescent="0.25">
      <c r="B127" s="322"/>
      <c r="C127" s="323"/>
      <c r="D127" s="289"/>
      <c r="E127" s="323"/>
      <c r="F127" s="67" t="s">
        <v>2145</v>
      </c>
      <c r="G127" s="67" t="s">
        <v>1470</v>
      </c>
      <c r="H127" s="67" t="s">
        <v>747</v>
      </c>
      <c r="I127" s="67" t="s">
        <v>748</v>
      </c>
      <c r="J127" s="68" t="s">
        <v>496</v>
      </c>
      <c r="K127" s="68" t="s">
        <v>498</v>
      </c>
      <c r="L127" s="263" t="s">
        <v>747</v>
      </c>
      <c r="M127" s="249" t="s">
        <v>23</v>
      </c>
      <c r="N127" s="69">
        <v>42621</v>
      </c>
      <c r="O127" s="69">
        <v>42644</v>
      </c>
      <c r="P127" s="69">
        <v>42977</v>
      </c>
      <c r="Q127" s="70">
        <v>448549.4</v>
      </c>
      <c r="R127" s="71">
        <v>0.75</v>
      </c>
      <c r="S127" s="70" t="s">
        <v>362</v>
      </c>
      <c r="T127" s="70">
        <v>336412.05</v>
      </c>
    </row>
    <row r="128" spans="2:20" s="1" customFormat="1" ht="26.4" x14ac:dyDescent="0.25">
      <c r="B128" s="322"/>
      <c r="C128" s="323"/>
      <c r="D128" s="289"/>
      <c r="E128" s="323"/>
      <c r="F128" s="67" t="s">
        <v>2145</v>
      </c>
      <c r="G128" s="67" t="s">
        <v>1471</v>
      </c>
      <c r="H128" s="67" t="s">
        <v>743</v>
      </c>
      <c r="I128" s="67" t="s">
        <v>744</v>
      </c>
      <c r="J128" s="68" t="s">
        <v>496</v>
      </c>
      <c r="K128" s="68" t="s">
        <v>498</v>
      </c>
      <c r="L128" s="263" t="s">
        <v>743</v>
      </c>
      <c r="M128" s="249" t="s">
        <v>28</v>
      </c>
      <c r="N128" s="69">
        <v>42621</v>
      </c>
      <c r="O128" s="69">
        <v>42471</v>
      </c>
      <c r="P128" s="69">
        <v>43100</v>
      </c>
      <c r="Q128" s="70">
        <v>539393.18999999994</v>
      </c>
      <c r="R128" s="71">
        <v>0.7</v>
      </c>
      <c r="S128" s="70" t="s">
        <v>362</v>
      </c>
      <c r="T128" s="70">
        <v>377575.23</v>
      </c>
    </row>
    <row r="129" spans="2:20" s="1" customFormat="1" ht="66" x14ac:dyDescent="0.25">
      <c r="B129" s="322"/>
      <c r="C129" s="323"/>
      <c r="D129" s="289"/>
      <c r="E129" s="323"/>
      <c r="F129" s="67" t="s">
        <v>2146</v>
      </c>
      <c r="G129" s="67" t="s">
        <v>1472</v>
      </c>
      <c r="H129" s="74" t="s">
        <v>1214</v>
      </c>
      <c r="I129" s="67" t="s">
        <v>1215</v>
      </c>
      <c r="J129" s="68" t="s">
        <v>496</v>
      </c>
      <c r="K129" s="68" t="s">
        <v>498</v>
      </c>
      <c r="L129" s="270" t="s">
        <v>1666</v>
      </c>
      <c r="M129" s="249" t="s">
        <v>14</v>
      </c>
      <c r="N129" s="69">
        <v>42865</v>
      </c>
      <c r="O129" s="69">
        <v>42747</v>
      </c>
      <c r="P129" s="69">
        <v>43476</v>
      </c>
      <c r="Q129" s="70">
        <v>290039.34999999998</v>
      </c>
      <c r="R129" s="71">
        <v>0.7</v>
      </c>
      <c r="S129" s="70" t="s">
        <v>362</v>
      </c>
      <c r="T129" s="70">
        <v>203027.55</v>
      </c>
    </row>
    <row r="130" spans="2:20" s="1" customFormat="1" ht="52.8" x14ac:dyDescent="0.25">
      <c r="B130" s="322"/>
      <c r="C130" s="323"/>
      <c r="D130" s="289"/>
      <c r="E130" s="323"/>
      <c r="F130" s="67" t="s">
        <v>2146</v>
      </c>
      <c r="G130" s="67" t="s">
        <v>1473</v>
      </c>
      <c r="H130" s="67" t="s">
        <v>1136</v>
      </c>
      <c r="I130" s="67" t="s">
        <v>1137</v>
      </c>
      <c r="J130" s="68" t="s">
        <v>496</v>
      </c>
      <c r="K130" s="68" t="s">
        <v>498</v>
      </c>
      <c r="L130" s="263" t="s">
        <v>1667</v>
      </c>
      <c r="M130" s="249" t="s">
        <v>7</v>
      </c>
      <c r="N130" s="69">
        <v>42821</v>
      </c>
      <c r="O130" s="69">
        <v>42646</v>
      </c>
      <c r="P130" s="69">
        <v>43008</v>
      </c>
      <c r="Q130" s="70">
        <v>126337.97</v>
      </c>
      <c r="R130" s="71">
        <v>0.75</v>
      </c>
      <c r="S130" s="70" t="s">
        <v>362</v>
      </c>
      <c r="T130" s="70">
        <v>94753.48</v>
      </c>
    </row>
    <row r="131" spans="2:20" s="1" customFormat="1" ht="52.8" x14ac:dyDescent="0.25">
      <c r="B131" s="322"/>
      <c r="C131" s="323"/>
      <c r="D131" s="289"/>
      <c r="E131" s="323"/>
      <c r="F131" s="67" t="s">
        <v>2147</v>
      </c>
      <c r="G131" s="67" t="s">
        <v>1474</v>
      </c>
      <c r="H131" s="67" t="s">
        <v>1150</v>
      </c>
      <c r="I131" s="67" t="s">
        <v>1151</v>
      </c>
      <c r="J131" s="68" t="s">
        <v>496</v>
      </c>
      <c r="K131" s="68" t="s">
        <v>498</v>
      </c>
      <c r="L131" s="263" t="s">
        <v>1668</v>
      </c>
      <c r="M131" s="249" t="s">
        <v>14</v>
      </c>
      <c r="N131" s="69">
        <v>42831</v>
      </c>
      <c r="O131" s="69">
        <v>42882</v>
      </c>
      <c r="P131" s="69">
        <v>43246</v>
      </c>
      <c r="Q131" s="70">
        <v>6600</v>
      </c>
      <c r="R131" s="71">
        <v>0.6</v>
      </c>
      <c r="S131" s="70" t="s">
        <v>362</v>
      </c>
      <c r="T131" s="70">
        <v>4950</v>
      </c>
    </row>
    <row r="132" spans="2:20" s="1" customFormat="1" ht="52.8" x14ac:dyDescent="0.25">
      <c r="B132" s="322"/>
      <c r="C132" s="323"/>
      <c r="D132" s="289"/>
      <c r="E132" s="323"/>
      <c r="F132" s="67" t="s">
        <v>2147</v>
      </c>
      <c r="G132" s="67" t="s">
        <v>1152</v>
      </c>
      <c r="H132" s="67" t="s">
        <v>1153</v>
      </c>
      <c r="I132" s="67" t="s">
        <v>1154</v>
      </c>
      <c r="J132" s="68" t="s">
        <v>496</v>
      </c>
      <c r="K132" s="68" t="s">
        <v>498</v>
      </c>
      <c r="L132" s="263" t="s">
        <v>1669</v>
      </c>
      <c r="M132" s="249" t="s">
        <v>10</v>
      </c>
      <c r="N132" s="69">
        <v>42831</v>
      </c>
      <c r="O132" s="69">
        <v>42886</v>
      </c>
      <c r="P132" s="69">
        <v>43250</v>
      </c>
      <c r="Q132" s="70">
        <v>4200</v>
      </c>
      <c r="R132" s="71">
        <v>0.75</v>
      </c>
      <c r="S132" s="70" t="s">
        <v>362</v>
      </c>
      <c r="T132" s="70">
        <v>3150</v>
      </c>
    </row>
    <row r="133" spans="2:20" s="1" customFormat="1" ht="66" x14ac:dyDescent="0.25">
      <c r="B133" s="322"/>
      <c r="C133" s="323"/>
      <c r="D133" s="289"/>
      <c r="E133" s="323"/>
      <c r="F133" s="78" t="s">
        <v>2148</v>
      </c>
      <c r="G133" s="83" t="s">
        <v>2000</v>
      </c>
      <c r="H133" s="83" t="s">
        <v>2003</v>
      </c>
      <c r="I133" s="83" t="s">
        <v>2007</v>
      </c>
      <c r="J133" s="68" t="s">
        <v>496</v>
      </c>
      <c r="K133" s="68" t="s">
        <v>498</v>
      </c>
      <c r="L133" s="271" t="s">
        <v>2011</v>
      </c>
      <c r="M133" s="84" t="s">
        <v>2015</v>
      </c>
      <c r="N133" s="85">
        <v>43153</v>
      </c>
      <c r="O133" s="85">
        <v>43070</v>
      </c>
      <c r="P133" s="85">
        <v>43281</v>
      </c>
      <c r="Q133" s="70">
        <v>97626.57</v>
      </c>
      <c r="R133" s="71">
        <v>0.6</v>
      </c>
      <c r="S133" s="70"/>
      <c r="T133" s="70">
        <v>58575.94</v>
      </c>
    </row>
    <row r="134" spans="2:20" s="1" customFormat="1" ht="52.8" x14ac:dyDescent="0.25">
      <c r="B134" s="322"/>
      <c r="C134" s="323"/>
      <c r="D134" s="289"/>
      <c r="E134" s="323"/>
      <c r="F134" s="78" t="s">
        <v>2148</v>
      </c>
      <c r="G134" s="83" t="s">
        <v>1972</v>
      </c>
      <c r="H134" s="83" t="s">
        <v>2004</v>
      </c>
      <c r="I134" s="83" t="s">
        <v>2008</v>
      </c>
      <c r="J134" s="68" t="s">
        <v>496</v>
      </c>
      <c r="K134" s="68" t="s">
        <v>498</v>
      </c>
      <c r="L134" s="271" t="s">
        <v>2012</v>
      </c>
      <c r="M134" s="84" t="s">
        <v>7</v>
      </c>
      <c r="N134" s="85">
        <v>43153</v>
      </c>
      <c r="O134" s="85">
        <v>42948</v>
      </c>
      <c r="P134" s="85">
        <v>43465</v>
      </c>
      <c r="Q134" s="70">
        <v>398722.96</v>
      </c>
      <c r="R134" s="71">
        <v>0.6</v>
      </c>
      <c r="S134" s="70"/>
      <c r="T134" s="70">
        <v>239233.78</v>
      </c>
    </row>
    <row r="135" spans="2:20" s="1" customFormat="1" ht="26.4" x14ac:dyDescent="0.25">
      <c r="B135" s="322"/>
      <c r="C135" s="323"/>
      <c r="D135" s="289"/>
      <c r="E135" s="323"/>
      <c r="F135" s="78" t="s">
        <v>2148</v>
      </c>
      <c r="G135" s="83" t="s">
        <v>2001</v>
      </c>
      <c r="H135" s="83" t="s">
        <v>2005</v>
      </c>
      <c r="I135" s="83" t="s">
        <v>2009</v>
      </c>
      <c r="J135" s="68" t="s">
        <v>496</v>
      </c>
      <c r="K135" s="68" t="s">
        <v>498</v>
      </c>
      <c r="L135" s="271" t="s">
        <v>2013</v>
      </c>
      <c r="M135" s="84" t="s">
        <v>14</v>
      </c>
      <c r="N135" s="85">
        <v>43153</v>
      </c>
      <c r="O135" s="85">
        <v>43008</v>
      </c>
      <c r="P135" s="85">
        <v>43646</v>
      </c>
      <c r="Q135" s="70">
        <v>234725.79</v>
      </c>
      <c r="R135" s="71">
        <v>0.6</v>
      </c>
      <c r="S135" s="70"/>
      <c r="T135" s="70">
        <v>140835.47</v>
      </c>
    </row>
    <row r="136" spans="2:20" s="1" customFormat="1" ht="53.4" thickBot="1" x14ac:dyDescent="0.3">
      <c r="B136" s="322"/>
      <c r="C136" s="323"/>
      <c r="D136" s="289"/>
      <c r="E136" s="357"/>
      <c r="F136" s="132" t="s">
        <v>2149</v>
      </c>
      <c r="G136" s="158" t="s">
        <v>2002</v>
      </c>
      <c r="H136" s="158" t="s">
        <v>2006</v>
      </c>
      <c r="I136" s="158" t="s">
        <v>2010</v>
      </c>
      <c r="J136" s="109" t="s">
        <v>496</v>
      </c>
      <c r="K136" s="109" t="s">
        <v>498</v>
      </c>
      <c r="L136" s="272" t="s">
        <v>2014</v>
      </c>
      <c r="M136" s="176" t="s">
        <v>14</v>
      </c>
      <c r="N136" s="177">
        <v>43131</v>
      </c>
      <c r="O136" s="177">
        <v>43132</v>
      </c>
      <c r="P136" s="177">
        <v>43496</v>
      </c>
      <c r="Q136" s="114">
        <v>6600</v>
      </c>
      <c r="R136" s="115">
        <v>0.75</v>
      </c>
      <c r="S136" s="114"/>
      <c r="T136" s="114">
        <v>4950</v>
      </c>
    </row>
    <row r="137" spans="2:20" s="1" customFormat="1" ht="13.8" thickBot="1" x14ac:dyDescent="0.3">
      <c r="B137" s="322"/>
      <c r="C137" s="323"/>
      <c r="D137" s="290"/>
      <c r="E137" s="314" t="s">
        <v>498</v>
      </c>
      <c r="F137" s="315"/>
      <c r="G137" s="315"/>
      <c r="H137" s="315"/>
      <c r="I137" s="315"/>
      <c r="J137" s="315"/>
      <c r="K137" s="138">
        <f>COUNTA(K88:K136)</f>
        <v>49</v>
      </c>
      <c r="L137" s="334"/>
      <c r="M137" s="335"/>
      <c r="N137" s="335"/>
      <c r="O137" s="335"/>
      <c r="P137" s="336"/>
      <c r="Q137" s="140">
        <f>SUM(Q88:Q136)</f>
        <v>8979002.4499999993</v>
      </c>
      <c r="R137" s="332"/>
      <c r="S137" s="333"/>
      <c r="T137" s="140">
        <f>SUM(T88:T136)</f>
        <v>5605547.3399999999</v>
      </c>
    </row>
    <row r="138" spans="2:20" s="1" customFormat="1" x14ac:dyDescent="0.25">
      <c r="B138" s="322"/>
      <c r="C138" s="323"/>
      <c r="D138" s="289"/>
      <c r="E138" s="356" t="s">
        <v>58</v>
      </c>
      <c r="F138" s="122" t="s">
        <v>2150</v>
      </c>
      <c r="G138" s="122" t="s">
        <v>1403</v>
      </c>
      <c r="H138" s="122" t="s">
        <v>331</v>
      </c>
      <c r="I138" s="148" t="s">
        <v>332</v>
      </c>
      <c r="J138" s="124" t="s">
        <v>496</v>
      </c>
      <c r="K138" s="124" t="s">
        <v>499</v>
      </c>
      <c r="L138" s="164" t="s">
        <v>331</v>
      </c>
      <c r="M138" s="248" t="s">
        <v>17</v>
      </c>
      <c r="N138" s="125">
        <v>42320</v>
      </c>
      <c r="O138" s="125">
        <v>42124</v>
      </c>
      <c r="P138" s="125">
        <v>42913</v>
      </c>
      <c r="Q138" s="126">
        <v>89465</v>
      </c>
      <c r="R138" s="127">
        <v>0.40473090035209297</v>
      </c>
      <c r="S138" s="126" t="s">
        <v>362</v>
      </c>
      <c r="T138" s="126">
        <v>40259.25</v>
      </c>
    </row>
    <row r="139" spans="2:20" s="1" customFormat="1" x14ac:dyDescent="0.25">
      <c r="B139" s="322"/>
      <c r="C139" s="323"/>
      <c r="D139" s="289"/>
      <c r="E139" s="323"/>
      <c r="F139" s="67" t="s">
        <v>2150</v>
      </c>
      <c r="G139" s="67" t="s">
        <v>1415</v>
      </c>
      <c r="H139" s="67" t="s">
        <v>42</v>
      </c>
      <c r="I139" s="78" t="s">
        <v>41</v>
      </c>
      <c r="J139" s="68" t="s">
        <v>496</v>
      </c>
      <c r="K139" s="68" t="s">
        <v>499</v>
      </c>
      <c r="L139" s="263" t="s">
        <v>42</v>
      </c>
      <c r="M139" s="249" t="s">
        <v>40</v>
      </c>
      <c r="N139" s="69">
        <v>42249</v>
      </c>
      <c r="O139" s="69">
        <v>42146</v>
      </c>
      <c r="P139" s="69">
        <v>42876</v>
      </c>
      <c r="Q139" s="70">
        <v>110060</v>
      </c>
      <c r="R139" s="71">
        <v>0.45</v>
      </c>
      <c r="S139" s="70" t="s">
        <v>362</v>
      </c>
      <c r="T139" s="70">
        <v>49527</v>
      </c>
    </row>
    <row r="140" spans="2:20" s="1" customFormat="1" ht="26.4" x14ac:dyDescent="0.25">
      <c r="B140" s="322"/>
      <c r="C140" s="323"/>
      <c r="D140" s="289"/>
      <c r="E140" s="323"/>
      <c r="F140" s="67" t="s">
        <v>2150</v>
      </c>
      <c r="G140" s="67" t="s">
        <v>1475</v>
      </c>
      <c r="H140" s="67" t="s">
        <v>38</v>
      </c>
      <c r="I140" s="78" t="s">
        <v>37</v>
      </c>
      <c r="J140" s="68" t="s">
        <v>496</v>
      </c>
      <c r="K140" s="68" t="s">
        <v>499</v>
      </c>
      <c r="L140" s="263" t="s">
        <v>38</v>
      </c>
      <c r="M140" s="249" t="s">
        <v>36</v>
      </c>
      <c r="N140" s="69">
        <v>42249</v>
      </c>
      <c r="O140" s="69">
        <v>42309</v>
      </c>
      <c r="P140" s="69">
        <v>43039</v>
      </c>
      <c r="Q140" s="70">
        <v>580195</v>
      </c>
      <c r="R140" s="71">
        <v>0.45</v>
      </c>
      <c r="S140" s="70" t="s">
        <v>362</v>
      </c>
      <c r="T140" s="70">
        <v>261087.75</v>
      </c>
    </row>
    <row r="141" spans="2:20" s="1" customFormat="1" ht="26.4" x14ac:dyDescent="0.25">
      <c r="B141" s="322"/>
      <c r="C141" s="323"/>
      <c r="D141" s="289"/>
      <c r="E141" s="323"/>
      <c r="F141" s="67" t="s">
        <v>2150</v>
      </c>
      <c r="G141" s="67" t="s">
        <v>1476</v>
      </c>
      <c r="H141" s="67" t="s">
        <v>329</v>
      </c>
      <c r="I141" s="78" t="s">
        <v>330</v>
      </c>
      <c r="J141" s="68" t="s">
        <v>496</v>
      </c>
      <c r="K141" s="68" t="s">
        <v>499</v>
      </c>
      <c r="L141" s="263" t="s">
        <v>329</v>
      </c>
      <c r="M141" s="249" t="s">
        <v>14</v>
      </c>
      <c r="N141" s="69">
        <v>42320</v>
      </c>
      <c r="O141" s="69">
        <v>42248</v>
      </c>
      <c r="P141" s="69">
        <v>42978</v>
      </c>
      <c r="Q141" s="70">
        <v>150108.25</v>
      </c>
      <c r="R141" s="71">
        <v>0.45</v>
      </c>
      <c r="S141" s="70" t="s">
        <v>362</v>
      </c>
      <c r="T141" s="70">
        <v>67548.710000000006</v>
      </c>
    </row>
    <row r="142" spans="2:20" s="1" customFormat="1" ht="26.4" x14ac:dyDescent="0.25">
      <c r="B142" s="322"/>
      <c r="C142" s="323"/>
      <c r="D142" s="289"/>
      <c r="E142" s="323"/>
      <c r="F142" s="67" t="s">
        <v>2150</v>
      </c>
      <c r="G142" s="67" t="s">
        <v>1477</v>
      </c>
      <c r="H142" s="67" t="s">
        <v>19</v>
      </c>
      <c r="I142" s="78" t="s">
        <v>18</v>
      </c>
      <c r="J142" s="68" t="s">
        <v>496</v>
      </c>
      <c r="K142" s="68" t="s">
        <v>499</v>
      </c>
      <c r="L142" s="263" t="s">
        <v>19</v>
      </c>
      <c r="M142" s="255" t="s">
        <v>83</v>
      </c>
      <c r="N142" s="69">
        <v>42249</v>
      </c>
      <c r="O142" s="69">
        <v>42186</v>
      </c>
      <c r="P142" s="69">
        <v>42916</v>
      </c>
      <c r="Q142" s="70">
        <v>174002.52</v>
      </c>
      <c r="R142" s="71">
        <v>0.44999997701182726</v>
      </c>
      <c r="S142" s="70" t="s">
        <v>362</v>
      </c>
      <c r="T142" s="70">
        <v>78301.13</v>
      </c>
    </row>
    <row r="143" spans="2:20" s="1" customFormat="1" ht="26.4" x14ac:dyDescent="0.25">
      <c r="B143" s="322"/>
      <c r="C143" s="323"/>
      <c r="D143" s="289"/>
      <c r="E143" s="323"/>
      <c r="F143" s="67" t="s">
        <v>2150</v>
      </c>
      <c r="G143" s="67" t="s">
        <v>1478</v>
      </c>
      <c r="H143" s="67" t="s">
        <v>25</v>
      </c>
      <c r="I143" s="78" t="s">
        <v>24</v>
      </c>
      <c r="J143" s="68" t="s">
        <v>496</v>
      </c>
      <c r="K143" s="68" t="s">
        <v>499</v>
      </c>
      <c r="L143" s="263" t="s">
        <v>25</v>
      </c>
      <c r="M143" s="249" t="s">
        <v>23</v>
      </c>
      <c r="N143" s="69">
        <v>42249</v>
      </c>
      <c r="O143" s="69">
        <v>42248</v>
      </c>
      <c r="P143" s="69">
        <v>42978</v>
      </c>
      <c r="Q143" s="70">
        <v>141225</v>
      </c>
      <c r="R143" s="71">
        <v>0.45</v>
      </c>
      <c r="S143" s="70" t="s">
        <v>362</v>
      </c>
      <c r="T143" s="70">
        <v>63551.25</v>
      </c>
    </row>
    <row r="144" spans="2:20" s="1" customFormat="1" ht="39.6" x14ac:dyDescent="0.25">
      <c r="B144" s="322"/>
      <c r="C144" s="323"/>
      <c r="D144" s="289"/>
      <c r="E144" s="323"/>
      <c r="F144" s="67" t="s">
        <v>2150</v>
      </c>
      <c r="G144" s="67" t="s">
        <v>1479</v>
      </c>
      <c r="H144" s="67" t="s">
        <v>31</v>
      </c>
      <c r="I144" s="78" t="s">
        <v>32</v>
      </c>
      <c r="J144" s="68" t="s">
        <v>496</v>
      </c>
      <c r="K144" s="68" t="s">
        <v>499</v>
      </c>
      <c r="L144" s="263" t="s">
        <v>31</v>
      </c>
      <c r="M144" s="249" t="s">
        <v>28</v>
      </c>
      <c r="N144" s="69">
        <v>42249</v>
      </c>
      <c r="O144" s="69">
        <v>42278</v>
      </c>
      <c r="P144" s="69">
        <v>43008</v>
      </c>
      <c r="Q144" s="70">
        <v>263611.86</v>
      </c>
      <c r="R144" s="71">
        <v>0.4500000113803681</v>
      </c>
      <c r="S144" s="70" t="s">
        <v>362</v>
      </c>
      <c r="T144" s="70">
        <v>118625.34</v>
      </c>
    </row>
    <row r="145" spans="2:20" s="1" customFormat="1" ht="26.4" x14ac:dyDescent="0.25">
      <c r="B145" s="322"/>
      <c r="C145" s="323"/>
      <c r="D145" s="289"/>
      <c r="E145" s="323"/>
      <c r="F145" s="67" t="s">
        <v>2151</v>
      </c>
      <c r="G145" s="67" t="s">
        <v>1480</v>
      </c>
      <c r="H145" s="67" t="s">
        <v>35</v>
      </c>
      <c r="I145" s="78" t="s">
        <v>34</v>
      </c>
      <c r="J145" s="68" t="s">
        <v>496</v>
      </c>
      <c r="K145" s="68" t="s">
        <v>499</v>
      </c>
      <c r="L145" s="263" t="s">
        <v>35</v>
      </c>
      <c r="M145" s="249" t="s">
        <v>33</v>
      </c>
      <c r="N145" s="69">
        <v>42226</v>
      </c>
      <c r="O145" s="69">
        <v>42256</v>
      </c>
      <c r="P145" s="69">
        <v>42621</v>
      </c>
      <c r="Q145" s="70">
        <v>20000</v>
      </c>
      <c r="R145" s="71">
        <v>0.75</v>
      </c>
      <c r="S145" s="70" t="s">
        <v>362</v>
      </c>
      <c r="T145" s="70">
        <v>15000</v>
      </c>
    </row>
    <row r="146" spans="2:20" s="1" customFormat="1" ht="39.6" x14ac:dyDescent="0.25">
      <c r="B146" s="322"/>
      <c r="C146" s="323"/>
      <c r="D146" s="289"/>
      <c r="E146" s="323"/>
      <c r="F146" s="67" t="s">
        <v>2151</v>
      </c>
      <c r="G146" s="67" t="s">
        <v>1481</v>
      </c>
      <c r="H146" s="67" t="s">
        <v>1670</v>
      </c>
      <c r="I146" s="78" t="s">
        <v>57</v>
      </c>
      <c r="J146" s="68" t="s">
        <v>496</v>
      </c>
      <c r="K146" s="68" t="s">
        <v>499</v>
      </c>
      <c r="L146" s="263" t="s">
        <v>1670</v>
      </c>
      <c r="M146" s="249" t="s">
        <v>14</v>
      </c>
      <c r="N146" s="69">
        <v>42226</v>
      </c>
      <c r="O146" s="69">
        <v>42244</v>
      </c>
      <c r="P146" s="69">
        <v>42609</v>
      </c>
      <c r="Q146" s="70">
        <v>20000</v>
      </c>
      <c r="R146" s="71">
        <v>0.75</v>
      </c>
      <c r="S146" s="70" t="s">
        <v>362</v>
      </c>
      <c r="T146" s="70">
        <v>15000</v>
      </c>
    </row>
    <row r="147" spans="2:20" s="1" customFormat="1" ht="26.4" x14ac:dyDescent="0.25">
      <c r="B147" s="322"/>
      <c r="C147" s="323"/>
      <c r="D147" s="289"/>
      <c r="E147" s="323"/>
      <c r="F147" s="67" t="s">
        <v>2151</v>
      </c>
      <c r="G147" s="67" t="s">
        <v>1482</v>
      </c>
      <c r="H147" s="67" t="s">
        <v>1670</v>
      </c>
      <c r="I147" s="78" t="s">
        <v>22</v>
      </c>
      <c r="J147" s="68" t="s">
        <v>496</v>
      </c>
      <c r="K147" s="68" t="s">
        <v>499</v>
      </c>
      <c r="L147" s="263" t="s">
        <v>1670</v>
      </c>
      <c r="M147" s="249" t="s">
        <v>10</v>
      </c>
      <c r="N147" s="69">
        <v>42226</v>
      </c>
      <c r="O147" s="69">
        <v>42269</v>
      </c>
      <c r="P147" s="69">
        <v>42634</v>
      </c>
      <c r="Q147" s="70">
        <v>20000</v>
      </c>
      <c r="R147" s="71">
        <v>0.75</v>
      </c>
      <c r="S147" s="70" t="s">
        <v>362</v>
      </c>
      <c r="T147" s="70">
        <v>15000</v>
      </c>
    </row>
    <row r="148" spans="2:20" s="1" customFormat="1" ht="26.4" x14ac:dyDescent="0.25">
      <c r="B148" s="322"/>
      <c r="C148" s="323"/>
      <c r="D148" s="289"/>
      <c r="E148" s="323"/>
      <c r="F148" s="67" t="s">
        <v>2151</v>
      </c>
      <c r="G148" s="67" t="s">
        <v>1483</v>
      </c>
      <c r="H148" s="67" t="s">
        <v>1670</v>
      </c>
      <c r="I148" s="78" t="s">
        <v>15</v>
      </c>
      <c r="J148" s="68" t="s">
        <v>496</v>
      </c>
      <c r="K148" s="68" t="s">
        <v>499</v>
      </c>
      <c r="L148" s="263" t="s">
        <v>1670</v>
      </c>
      <c r="M148" s="249" t="s">
        <v>14</v>
      </c>
      <c r="N148" s="69">
        <v>42226</v>
      </c>
      <c r="O148" s="69">
        <v>42251</v>
      </c>
      <c r="P148" s="69">
        <v>42616</v>
      </c>
      <c r="Q148" s="70">
        <v>20000</v>
      </c>
      <c r="R148" s="71">
        <v>0.75</v>
      </c>
      <c r="S148" s="70" t="s">
        <v>362</v>
      </c>
      <c r="T148" s="70">
        <v>15000</v>
      </c>
    </row>
    <row r="149" spans="2:20" s="1" customFormat="1" ht="26.4" x14ac:dyDescent="0.25">
      <c r="B149" s="322"/>
      <c r="C149" s="323"/>
      <c r="D149" s="289"/>
      <c r="E149" s="323"/>
      <c r="F149" s="67" t="s">
        <v>2151</v>
      </c>
      <c r="G149" s="67" t="s">
        <v>1484</v>
      </c>
      <c r="H149" s="67" t="s">
        <v>1671</v>
      </c>
      <c r="I149" s="78" t="s">
        <v>45</v>
      </c>
      <c r="J149" s="68" t="s">
        <v>496</v>
      </c>
      <c r="K149" s="68" t="s">
        <v>499</v>
      </c>
      <c r="L149" s="263" t="s">
        <v>1671</v>
      </c>
      <c r="M149" s="249" t="s">
        <v>17</v>
      </c>
      <c r="N149" s="69">
        <v>42226</v>
      </c>
      <c r="O149" s="69">
        <v>42238</v>
      </c>
      <c r="P149" s="69">
        <v>42603</v>
      </c>
      <c r="Q149" s="70">
        <v>20000</v>
      </c>
      <c r="R149" s="71">
        <v>0.75</v>
      </c>
      <c r="S149" s="70" t="s">
        <v>362</v>
      </c>
      <c r="T149" s="70">
        <v>15000</v>
      </c>
    </row>
    <row r="150" spans="2:20" s="1" customFormat="1" ht="26.4" x14ac:dyDescent="0.25">
      <c r="B150" s="322"/>
      <c r="C150" s="323"/>
      <c r="D150" s="289"/>
      <c r="E150" s="323"/>
      <c r="F150" s="67" t="s">
        <v>2151</v>
      </c>
      <c r="G150" s="67" t="s">
        <v>1485</v>
      </c>
      <c r="H150" s="67" t="s">
        <v>48</v>
      </c>
      <c r="I150" s="78" t="s">
        <v>47</v>
      </c>
      <c r="J150" s="68" t="s">
        <v>496</v>
      </c>
      <c r="K150" s="68" t="s">
        <v>499</v>
      </c>
      <c r="L150" s="263" t="s">
        <v>48</v>
      </c>
      <c r="M150" s="249" t="s">
        <v>23</v>
      </c>
      <c r="N150" s="69">
        <v>42226</v>
      </c>
      <c r="O150" s="69">
        <v>42242</v>
      </c>
      <c r="P150" s="69">
        <v>42607</v>
      </c>
      <c r="Q150" s="70">
        <v>20000</v>
      </c>
      <c r="R150" s="71">
        <v>0.75</v>
      </c>
      <c r="S150" s="70" t="s">
        <v>362</v>
      </c>
      <c r="T150" s="70">
        <v>15000</v>
      </c>
    </row>
    <row r="151" spans="2:20" s="1" customFormat="1" ht="26.4" x14ac:dyDescent="0.25">
      <c r="B151" s="322"/>
      <c r="C151" s="323"/>
      <c r="D151" s="289"/>
      <c r="E151" s="323"/>
      <c r="F151" s="67" t="s">
        <v>2151</v>
      </c>
      <c r="G151" s="67" t="s">
        <v>1423</v>
      </c>
      <c r="H151" s="67" t="s">
        <v>55</v>
      </c>
      <c r="I151" s="78" t="s">
        <v>54</v>
      </c>
      <c r="J151" s="68" t="s">
        <v>496</v>
      </c>
      <c r="K151" s="68" t="s">
        <v>499</v>
      </c>
      <c r="L151" s="263" t="s">
        <v>55</v>
      </c>
      <c r="M151" s="249" t="s">
        <v>36</v>
      </c>
      <c r="N151" s="69">
        <v>42226</v>
      </c>
      <c r="O151" s="69">
        <v>42267</v>
      </c>
      <c r="P151" s="69">
        <v>42632</v>
      </c>
      <c r="Q151" s="70">
        <v>19750</v>
      </c>
      <c r="R151" s="71">
        <v>0.75</v>
      </c>
      <c r="S151" s="70" t="s">
        <v>362</v>
      </c>
      <c r="T151" s="70">
        <v>14812.5</v>
      </c>
    </row>
    <row r="152" spans="2:20" s="1" customFormat="1" ht="26.4" x14ac:dyDescent="0.25">
      <c r="B152" s="322"/>
      <c r="C152" s="323"/>
      <c r="D152" s="289"/>
      <c r="E152" s="323"/>
      <c r="F152" s="67" t="s">
        <v>2151</v>
      </c>
      <c r="G152" s="67" t="s">
        <v>1486</v>
      </c>
      <c r="H152" s="67" t="s">
        <v>1672</v>
      </c>
      <c r="I152" s="78" t="s">
        <v>44</v>
      </c>
      <c r="J152" s="68" t="s">
        <v>496</v>
      </c>
      <c r="K152" s="68" t="s">
        <v>499</v>
      </c>
      <c r="L152" s="263" t="s">
        <v>1672</v>
      </c>
      <c r="M152" s="249" t="s">
        <v>14</v>
      </c>
      <c r="N152" s="69">
        <v>42226</v>
      </c>
      <c r="O152" s="69">
        <v>42256</v>
      </c>
      <c r="P152" s="69">
        <v>42621</v>
      </c>
      <c r="Q152" s="70">
        <v>20000</v>
      </c>
      <c r="R152" s="71">
        <v>0.75</v>
      </c>
      <c r="S152" s="70" t="s">
        <v>362</v>
      </c>
      <c r="T152" s="70">
        <v>15000</v>
      </c>
    </row>
    <row r="153" spans="2:20" s="1" customFormat="1" ht="26.4" x14ac:dyDescent="0.25">
      <c r="B153" s="322"/>
      <c r="C153" s="323"/>
      <c r="D153" s="289"/>
      <c r="E153" s="323"/>
      <c r="F153" s="67" t="s">
        <v>2151</v>
      </c>
      <c r="G153" s="67" t="s">
        <v>1471</v>
      </c>
      <c r="H153" s="67" t="s">
        <v>51</v>
      </c>
      <c r="I153" s="78" t="s">
        <v>50</v>
      </c>
      <c r="J153" s="68" t="s">
        <v>496</v>
      </c>
      <c r="K153" s="68" t="s">
        <v>499</v>
      </c>
      <c r="L153" s="263" t="s">
        <v>51</v>
      </c>
      <c r="M153" s="249" t="s">
        <v>1</v>
      </c>
      <c r="N153" s="69">
        <v>42305</v>
      </c>
      <c r="O153" s="69">
        <v>42318</v>
      </c>
      <c r="P153" s="69">
        <v>42683</v>
      </c>
      <c r="Q153" s="70">
        <v>20000</v>
      </c>
      <c r="R153" s="71">
        <v>0.75</v>
      </c>
      <c r="S153" s="70" t="s">
        <v>362</v>
      </c>
      <c r="T153" s="70">
        <v>15000</v>
      </c>
    </row>
    <row r="154" spans="2:20" s="1" customFormat="1" ht="26.4" x14ac:dyDescent="0.25">
      <c r="B154" s="322"/>
      <c r="C154" s="323"/>
      <c r="D154" s="289"/>
      <c r="E154" s="323"/>
      <c r="F154" s="67" t="s">
        <v>2151</v>
      </c>
      <c r="G154" s="67" t="s">
        <v>1429</v>
      </c>
      <c r="H154" s="67" t="s">
        <v>1670</v>
      </c>
      <c r="I154" s="78" t="s">
        <v>53</v>
      </c>
      <c r="J154" s="68" t="s">
        <v>496</v>
      </c>
      <c r="K154" s="68" t="s">
        <v>499</v>
      </c>
      <c r="L154" s="263" t="s">
        <v>1670</v>
      </c>
      <c r="M154" s="249" t="s">
        <v>7</v>
      </c>
      <c r="N154" s="69">
        <v>42305</v>
      </c>
      <c r="O154" s="69">
        <v>42319</v>
      </c>
      <c r="P154" s="69">
        <v>42684</v>
      </c>
      <c r="Q154" s="70">
        <v>20000</v>
      </c>
      <c r="R154" s="71">
        <v>0.75</v>
      </c>
      <c r="S154" s="70" t="s">
        <v>362</v>
      </c>
      <c r="T154" s="70">
        <v>15000</v>
      </c>
    </row>
    <row r="155" spans="2:20" s="1" customFormat="1" ht="39.6" x14ac:dyDescent="0.25">
      <c r="B155" s="322"/>
      <c r="C155" s="323"/>
      <c r="D155" s="289"/>
      <c r="E155" s="323"/>
      <c r="F155" s="67" t="s">
        <v>2151</v>
      </c>
      <c r="G155" s="67" t="s">
        <v>1487</v>
      </c>
      <c r="H155" s="67" t="s">
        <v>1670</v>
      </c>
      <c r="I155" s="78" t="s">
        <v>26</v>
      </c>
      <c r="J155" s="68" t="s">
        <v>496</v>
      </c>
      <c r="K155" s="68" t="s">
        <v>499</v>
      </c>
      <c r="L155" s="263" t="s">
        <v>1670</v>
      </c>
      <c r="M155" s="249" t="s">
        <v>14</v>
      </c>
      <c r="N155" s="69">
        <v>42305</v>
      </c>
      <c r="O155" s="69">
        <v>42325</v>
      </c>
      <c r="P155" s="69">
        <v>42690</v>
      </c>
      <c r="Q155" s="70">
        <v>20000</v>
      </c>
      <c r="R155" s="71">
        <v>0.75</v>
      </c>
      <c r="S155" s="70" t="s">
        <v>362</v>
      </c>
      <c r="T155" s="70">
        <v>15000</v>
      </c>
    </row>
    <row r="156" spans="2:20" s="1" customFormat="1" ht="39.6" x14ac:dyDescent="0.25">
      <c r="B156" s="322"/>
      <c r="C156" s="323"/>
      <c r="D156" s="289"/>
      <c r="E156" s="323"/>
      <c r="F156" s="67" t="s">
        <v>2151</v>
      </c>
      <c r="G156" s="67" t="s">
        <v>1488</v>
      </c>
      <c r="H156" s="67" t="s">
        <v>1670</v>
      </c>
      <c r="I156" s="78" t="s">
        <v>21</v>
      </c>
      <c r="J156" s="68" t="s">
        <v>496</v>
      </c>
      <c r="K156" s="68" t="s">
        <v>499</v>
      </c>
      <c r="L156" s="263" t="s">
        <v>1670</v>
      </c>
      <c r="M156" s="249" t="s">
        <v>20</v>
      </c>
      <c r="N156" s="69">
        <v>42305</v>
      </c>
      <c r="O156" s="69">
        <v>42320</v>
      </c>
      <c r="P156" s="69">
        <v>42685</v>
      </c>
      <c r="Q156" s="70">
        <v>20000</v>
      </c>
      <c r="R156" s="71">
        <v>0.75</v>
      </c>
      <c r="S156" s="70" t="s">
        <v>362</v>
      </c>
      <c r="T156" s="70">
        <v>15000</v>
      </c>
    </row>
    <row r="157" spans="2:20" s="1" customFormat="1" ht="26.4" x14ac:dyDescent="0.25">
      <c r="B157" s="322"/>
      <c r="C157" s="323"/>
      <c r="D157" s="289"/>
      <c r="E157" s="323"/>
      <c r="F157" s="67" t="s">
        <v>2151</v>
      </c>
      <c r="G157" s="67" t="s">
        <v>1489</v>
      </c>
      <c r="H157" s="67" t="s">
        <v>30</v>
      </c>
      <c r="I157" s="78" t="s">
        <v>29</v>
      </c>
      <c r="J157" s="68" t="s">
        <v>496</v>
      </c>
      <c r="K157" s="68" t="s">
        <v>499</v>
      </c>
      <c r="L157" s="263" t="s">
        <v>30</v>
      </c>
      <c r="M157" s="249" t="s">
        <v>28</v>
      </c>
      <c r="N157" s="69">
        <v>42305</v>
      </c>
      <c r="O157" s="69">
        <v>42349</v>
      </c>
      <c r="P157" s="69">
        <v>42714</v>
      </c>
      <c r="Q157" s="70">
        <v>20000</v>
      </c>
      <c r="R157" s="71">
        <v>0.75</v>
      </c>
      <c r="S157" s="70" t="s">
        <v>362</v>
      </c>
      <c r="T157" s="70">
        <v>15000</v>
      </c>
    </row>
    <row r="158" spans="2:20" s="1" customFormat="1" ht="26.4" x14ac:dyDescent="0.25">
      <c r="B158" s="322"/>
      <c r="C158" s="323"/>
      <c r="D158" s="289"/>
      <c r="E158" s="323"/>
      <c r="F158" s="67" t="s">
        <v>2152</v>
      </c>
      <c r="G158" s="67" t="s">
        <v>1490</v>
      </c>
      <c r="H158" s="67" t="s">
        <v>413</v>
      </c>
      <c r="I158" s="78" t="s">
        <v>414</v>
      </c>
      <c r="J158" s="68" t="s">
        <v>496</v>
      </c>
      <c r="K158" s="68" t="s">
        <v>499</v>
      </c>
      <c r="L158" s="263" t="s">
        <v>413</v>
      </c>
      <c r="M158" s="249" t="s">
        <v>28</v>
      </c>
      <c r="N158" s="69">
        <v>42383</v>
      </c>
      <c r="O158" s="69">
        <v>42339</v>
      </c>
      <c r="P158" s="69">
        <v>43069</v>
      </c>
      <c r="Q158" s="70">
        <v>299302.98</v>
      </c>
      <c r="R158" s="71">
        <v>0.449999996658904</v>
      </c>
      <c r="S158" s="70" t="s">
        <v>362</v>
      </c>
      <c r="T158" s="70">
        <v>134686.34</v>
      </c>
    </row>
    <row r="159" spans="2:20" s="1" customFormat="1" ht="52.8" x14ac:dyDescent="0.25">
      <c r="B159" s="322"/>
      <c r="C159" s="323"/>
      <c r="D159" s="289"/>
      <c r="E159" s="323"/>
      <c r="F159" s="67" t="s">
        <v>2153</v>
      </c>
      <c r="G159" s="67" t="s">
        <v>1025</v>
      </c>
      <c r="H159" s="67" t="s">
        <v>389</v>
      </c>
      <c r="I159" s="78" t="s">
        <v>390</v>
      </c>
      <c r="J159" s="68" t="s">
        <v>496</v>
      </c>
      <c r="K159" s="68" t="s">
        <v>499</v>
      </c>
      <c r="L159" s="263" t="s">
        <v>1673</v>
      </c>
      <c r="M159" s="249" t="s">
        <v>14</v>
      </c>
      <c r="N159" s="69">
        <v>42368</v>
      </c>
      <c r="O159" s="69">
        <v>42370</v>
      </c>
      <c r="P159" s="69">
        <v>43100</v>
      </c>
      <c r="Q159" s="70">
        <v>637309.84</v>
      </c>
      <c r="R159" s="71">
        <v>0.700000003138191</v>
      </c>
      <c r="S159" s="70" t="s">
        <v>362</v>
      </c>
      <c r="T159" s="70">
        <v>446116.89</v>
      </c>
    </row>
    <row r="160" spans="2:20" s="1" customFormat="1" x14ac:dyDescent="0.25">
      <c r="B160" s="322"/>
      <c r="C160" s="323"/>
      <c r="D160" s="289"/>
      <c r="E160" s="323"/>
      <c r="F160" s="67" t="s">
        <v>2151</v>
      </c>
      <c r="G160" s="67" t="s">
        <v>1421</v>
      </c>
      <c r="H160" s="67" t="s">
        <v>12</v>
      </c>
      <c r="I160" s="78" t="s">
        <v>11</v>
      </c>
      <c r="J160" s="68" t="s">
        <v>496</v>
      </c>
      <c r="K160" s="68" t="s">
        <v>499</v>
      </c>
      <c r="L160" s="263" t="s">
        <v>12</v>
      </c>
      <c r="M160" s="249" t="s">
        <v>10</v>
      </c>
      <c r="N160" s="69">
        <v>42305</v>
      </c>
      <c r="O160" s="69">
        <v>42350</v>
      </c>
      <c r="P160" s="69">
        <v>42715</v>
      </c>
      <c r="Q160" s="70">
        <v>19900</v>
      </c>
      <c r="R160" s="71">
        <v>0.75</v>
      </c>
      <c r="S160" s="70" t="s">
        <v>362</v>
      </c>
      <c r="T160" s="70">
        <v>14925</v>
      </c>
    </row>
    <row r="161" spans="2:20" s="1" customFormat="1" ht="26.4" x14ac:dyDescent="0.25">
      <c r="B161" s="322"/>
      <c r="C161" s="323"/>
      <c r="D161" s="289"/>
      <c r="E161" s="323"/>
      <c r="F161" s="67" t="s">
        <v>2151</v>
      </c>
      <c r="G161" s="67" t="s">
        <v>1491</v>
      </c>
      <c r="H161" s="67" t="s">
        <v>9</v>
      </c>
      <c r="I161" s="78" t="s">
        <v>8</v>
      </c>
      <c r="J161" s="68" t="s">
        <v>496</v>
      </c>
      <c r="K161" s="68" t="s">
        <v>499</v>
      </c>
      <c r="L161" s="263" t="s">
        <v>9</v>
      </c>
      <c r="M161" s="249" t="s">
        <v>7</v>
      </c>
      <c r="N161" s="69">
        <v>42305</v>
      </c>
      <c r="O161" s="69">
        <v>42549</v>
      </c>
      <c r="P161" s="69">
        <v>42913</v>
      </c>
      <c r="Q161" s="70">
        <v>19500</v>
      </c>
      <c r="R161" s="71">
        <v>0.75</v>
      </c>
      <c r="S161" s="70" t="s">
        <v>362</v>
      </c>
      <c r="T161" s="70">
        <v>14625</v>
      </c>
    </row>
    <row r="162" spans="2:20" s="1" customFormat="1" ht="26.4" x14ac:dyDescent="0.25">
      <c r="B162" s="322"/>
      <c r="C162" s="323"/>
      <c r="D162" s="289"/>
      <c r="E162" s="323"/>
      <c r="F162" s="67" t="s">
        <v>2151</v>
      </c>
      <c r="G162" s="67" t="s">
        <v>1492</v>
      </c>
      <c r="H162" s="67" t="s">
        <v>6</v>
      </c>
      <c r="I162" s="78" t="s">
        <v>5</v>
      </c>
      <c r="J162" s="68" t="s">
        <v>496</v>
      </c>
      <c r="K162" s="68" t="s">
        <v>499</v>
      </c>
      <c r="L162" s="263" t="s">
        <v>6</v>
      </c>
      <c r="M162" s="249" t="s">
        <v>4</v>
      </c>
      <c r="N162" s="69">
        <v>42305</v>
      </c>
      <c r="O162" s="69">
        <v>42314</v>
      </c>
      <c r="P162" s="69">
        <v>42679</v>
      </c>
      <c r="Q162" s="70">
        <v>20000</v>
      </c>
      <c r="R162" s="71">
        <v>0.75</v>
      </c>
      <c r="S162" s="70" t="s">
        <v>362</v>
      </c>
      <c r="T162" s="70">
        <v>15000</v>
      </c>
    </row>
    <row r="163" spans="2:20" s="1" customFormat="1" ht="39.6" x14ac:dyDescent="0.25">
      <c r="B163" s="322"/>
      <c r="C163" s="323"/>
      <c r="D163" s="289"/>
      <c r="E163" s="323"/>
      <c r="F163" s="67" t="s">
        <v>2151</v>
      </c>
      <c r="G163" s="67" t="s">
        <v>1493</v>
      </c>
      <c r="H163" s="67" t="s">
        <v>3</v>
      </c>
      <c r="I163" s="78" t="s">
        <v>2</v>
      </c>
      <c r="J163" s="68" t="s">
        <v>496</v>
      </c>
      <c r="K163" s="68" t="s">
        <v>499</v>
      </c>
      <c r="L163" s="263" t="s">
        <v>3</v>
      </c>
      <c r="M163" s="249" t="s">
        <v>1</v>
      </c>
      <c r="N163" s="69">
        <v>42305</v>
      </c>
      <c r="O163" s="69">
        <v>42355</v>
      </c>
      <c r="P163" s="69">
        <v>42720</v>
      </c>
      <c r="Q163" s="70">
        <v>20000</v>
      </c>
      <c r="R163" s="71">
        <v>0.75</v>
      </c>
      <c r="S163" s="70" t="s">
        <v>362</v>
      </c>
      <c r="T163" s="70">
        <v>15000</v>
      </c>
    </row>
    <row r="164" spans="2:20" s="1" customFormat="1" ht="52.8" x14ac:dyDescent="0.25">
      <c r="B164" s="322"/>
      <c r="C164" s="323"/>
      <c r="D164" s="289"/>
      <c r="E164" s="323"/>
      <c r="F164" s="67" t="s">
        <v>2153</v>
      </c>
      <c r="G164" s="67" t="s">
        <v>1469</v>
      </c>
      <c r="H164" s="67" t="s">
        <v>391</v>
      </c>
      <c r="I164" s="78" t="s">
        <v>392</v>
      </c>
      <c r="J164" s="68" t="s">
        <v>496</v>
      </c>
      <c r="K164" s="68" t="s">
        <v>499</v>
      </c>
      <c r="L164" s="263" t="s">
        <v>1674</v>
      </c>
      <c r="M164" s="249" t="s">
        <v>14</v>
      </c>
      <c r="N164" s="69">
        <v>42368</v>
      </c>
      <c r="O164" s="69">
        <v>42430</v>
      </c>
      <c r="P164" s="69">
        <v>43160</v>
      </c>
      <c r="Q164" s="70">
        <v>698519.65</v>
      </c>
      <c r="R164" s="71">
        <v>0.70000000715799471</v>
      </c>
      <c r="S164" s="70" t="s">
        <v>362</v>
      </c>
      <c r="T164" s="70">
        <v>488963.76</v>
      </c>
    </row>
    <row r="165" spans="2:20" s="1" customFormat="1" ht="52.8" x14ac:dyDescent="0.25">
      <c r="B165" s="322"/>
      <c r="C165" s="323"/>
      <c r="D165" s="289"/>
      <c r="E165" s="323"/>
      <c r="F165" s="67" t="s">
        <v>2151</v>
      </c>
      <c r="G165" s="67" t="s">
        <v>1494</v>
      </c>
      <c r="H165" s="67" t="s">
        <v>397</v>
      </c>
      <c r="I165" s="78" t="s">
        <v>398</v>
      </c>
      <c r="J165" s="68" t="s">
        <v>496</v>
      </c>
      <c r="K165" s="68" t="s">
        <v>499</v>
      </c>
      <c r="L165" s="263" t="s">
        <v>397</v>
      </c>
      <c r="M165" s="249" t="s">
        <v>17</v>
      </c>
      <c r="N165" s="69">
        <v>42387</v>
      </c>
      <c r="O165" s="69">
        <v>42390</v>
      </c>
      <c r="P165" s="69">
        <v>42755</v>
      </c>
      <c r="Q165" s="70">
        <v>20000</v>
      </c>
      <c r="R165" s="71">
        <v>0.75</v>
      </c>
      <c r="S165" s="70" t="s">
        <v>362</v>
      </c>
      <c r="T165" s="70">
        <v>15000</v>
      </c>
    </row>
    <row r="166" spans="2:20" s="1" customFormat="1" ht="26.4" x14ac:dyDescent="0.25">
      <c r="B166" s="322"/>
      <c r="C166" s="323"/>
      <c r="D166" s="289"/>
      <c r="E166" s="323"/>
      <c r="F166" s="67" t="s">
        <v>2152</v>
      </c>
      <c r="G166" s="67" t="s">
        <v>1675</v>
      </c>
      <c r="H166" s="67" t="s">
        <v>415</v>
      </c>
      <c r="I166" s="78" t="s">
        <v>416</v>
      </c>
      <c r="J166" s="68" t="s">
        <v>496</v>
      </c>
      <c r="K166" s="68" t="s">
        <v>499</v>
      </c>
      <c r="L166" s="263" t="s">
        <v>415</v>
      </c>
      <c r="M166" s="249" t="s">
        <v>14</v>
      </c>
      <c r="N166" s="69">
        <v>42383</v>
      </c>
      <c r="O166" s="69">
        <v>42256</v>
      </c>
      <c r="P166" s="69">
        <v>42986</v>
      </c>
      <c r="Q166" s="70">
        <v>500334.88</v>
      </c>
      <c r="R166" s="71">
        <v>0.45000000799464551</v>
      </c>
      <c r="S166" s="70" t="s">
        <v>362</v>
      </c>
      <c r="T166" s="70">
        <v>225150.7</v>
      </c>
    </row>
    <row r="167" spans="2:20" s="1" customFormat="1" ht="26.4" x14ac:dyDescent="0.25">
      <c r="B167" s="322"/>
      <c r="C167" s="323"/>
      <c r="D167" s="289"/>
      <c r="E167" s="323"/>
      <c r="F167" s="67" t="s">
        <v>2152</v>
      </c>
      <c r="G167" s="67" t="s">
        <v>1495</v>
      </c>
      <c r="H167" s="67" t="s">
        <v>411</v>
      </c>
      <c r="I167" s="78" t="s">
        <v>412</v>
      </c>
      <c r="J167" s="68" t="s">
        <v>496</v>
      </c>
      <c r="K167" s="68" t="s">
        <v>499</v>
      </c>
      <c r="L167" s="263" t="s">
        <v>411</v>
      </c>
      <c r="M167" s="249" t="s">
        <v>1</v>
      </c>
      <c r="N167" s="69">
        <v>42383</v>
      </c>
      <c r="O167" s="69">
        <v>42278</v>
      </c>
      <c r="P167" s="69">
        <v>43008</v>
      </c>
      <c r="Q167" s="70">
        <v>83869.600000000006</v>
      </c>
      <c r="R167" s="71">
        <v>0.44999999999999996</v>
      </c>
      <c r="S167" s="70" t="s">
        <v>362</v>
      </c>
      <c r="T167" s="70">
        <v>37741.32</v>
      </c>
    </row>
    <row r="168" spans="2:20" s="1" customFormat="1" ht="26.4" x14ac:dyDescent="0.25">
      <c r="B168" s="322"/>
      <c r="C168" s="323"/>
      <c r="D168" s="289"/>
      <c r="E168" s="323"/>
      <c r="F168" s="67" t="s">
        <v>2152</v>
      </c>
      <c r="G168" s="67" t="s">
        <v>1496</v>
      </c>
      <c r="H168" s="67" t="s">
        <v>1676</v>
      </c>
      <c r="I168" s="78" t="s">
        <v>417</v>
      </c>
      <c r="J168" s="68" t="s">
        <v>496</v>
      </c>
      <c r="K168" s="68" t="s">
        <v>499</v>
      </c>
      <c r="L168" s="263" t="s">
        <v>1676</v>
      </c>
      <c r="M168" s="249" t="s">
        <v>23</v>
      </c>
      <c r="N168" s="69">
        <v>42383</v>
      </c>
      <c r="O168" s="69">
        <v>42372</v>
      </c>
      <c r="P168" s="69">
        <v>43131</v>
      </c>
      <c r="Q168" s="70">
        <v>369302.5</v>
      </c>
      <c r="R168" s="71">
        <v>0.45000001353903646</v>
      </c>
      <c r="S168" s="70" t="s">
        <v>362</v>
      </c>
      <c r="T168" s="70">
        <v>166186.13</v>
      </c>
    </row>
    <row r="169" spans="2:20" s="1" customFormat="1" ht="26.4" x14ac:dyDescent="0.25">
      <c r="B169" s="322"/>
      <c r="C169" s="323"/>
      <c r="D169" s="289"/>
      <c r="E169" s="323"/>
      <c r="F169" s="67" t="s">
        <v>2152</v>
      </c>
      <c r="G169" s="67" t="s">
        <v>1497</v>
      </c>
      <c r="H169" s="67" t="s">
        <v>418</v>
      </c>
      <c r="I169" s="78" t="s">
        <v>419</v>
      </c>
      <c r="J169" s="68" t="s">
        <v>496</v>
      </c>
      <c r="K169" s="68" t="s">
        <v>499</v>
      </c>
      <c r="L169" s="263" t="s">
        <v>418</v>
      </c>
      <c r="M169" s="249" t="s">
        <v>14</v>
      </c>
      <c r="N169" s="69">
        <v>42383</v>
      </c>
      <c r="O169" s="69">
        <v>42461</v>
      </c>
      <c r="P169" s="69">
        <v>43191</v>
      </c>
      <c r="Q169" s="70">
        <v>223785</v>
      </c>
      <c r="R169" s="71">
        <v>0.45</v>
      </c>
      <c r="S169" s="70" t="s">
        <v>362</v>
      </c>
      <c r="T169" s="70">
        <v>100703.25</v>
      </c>
    </row>
    <row r="170" spans="2:20" s="1" customFormat="1" ht="26.4" x14ac:dyDescent="0.25">
      <c r="B170" s="322"/>
      <c r="C170" s="323"/>
      <c r="D170" s="289"/>
      <c r="E170" s="323"/>
      <c r="F170" s="67" t="s">
        <v>2154</v>
      </c>
      <c r="G170" s="67" t="s">
        <v>1498</v>
      </c>
      <c r="H170" s="67" t="s">
        <v>420</v>
      </c>
      <c r="I170" s="78" t="s">
        <v>421</v>
      </c>
      <c r="J170" s="68" t="s">
        <v>496</v>
      </c>
      <c r="K170" s="68" t="s">
        <v>499</v>
      </c>
      <c r="L170" s="263" t="s">
        <v>420</v>
      </c>
      <c r="M170" s="249" t="s">
        <v>4</v>
      </c>
      <c r="N170" s="69">
        <v>42422</v>
      </c>
      <c r="O170" s="69">
        <v>42430</v>
      </c>
      <c r="P170" s="69">
        <v>43160</v>
      </c>
      <c r="Q170" s="70">
        <v>256653</v>
      </c>
      <c r="R170" s="71">
        <v>0.45</v>
      </c>
      <c r="S170" s="70" t="s">
        <v>362</v>
      </c>
      <c r="T170" s="70">
        <v>115493.85</v>
      </c>
    </row>
    <row r="171" spans="2:20" s="1" customFormat="1" ht="39.6" x14ac:dyDescent="0.25">
      <c r="B171" s="322"/>
      <c r="C171" s="323"/>
      <c r="D171" s="289"/>
      <c r="E171" s="323"/>
      <c r="F171" s="67" t="s">
        <v>2154</v>
      </c>
      <c r="G171" s="67" t="s">
        <v>1499</v>
      </c>
      <c r="H171" s="67" t="s">
        <v>422</v>
      </c>
      <c r="I171" s="78" t="s">
        <v>423</v>
      </c>
      <c r="J171" s="68" t="s">
        <v>496</v>
      </c>
      <c r="K171" s="68" t="s">
        <v>499</v>
      </c>
      <c r="L171" s="263" t="s">
        <v>422</v>
      </c>
      <c r="M171" s="249" t="s">
        <v>4</v>
      </c>
      <c r="N171" s="69">
        <v>42422</v>
      </c>
      <c r="O171" s="69">
        <v>42278</v>
      </c>
      <c r="P171" s="69">
        <v>43008</v>
      </c>
      <c r="Q171" s="70">
        <v>1473381.25</v>
      </c>
      <c r="R171" s="71">
        <v>0.33935547910630737</v>
      </c>
      <c r="S171" s="70" t="s">
        <v>362</v>
      </c>
      <c r="T171" s="70">
        <v>500000</v>
      </c>
    </row>
    <row r="172" spans="2:20" s="1" customFormat="1" ht="39.6" x14ac:dyDescent="0.25">
      <c r="B172" s="322"/>
      <c r="C172" s="323"/>
      <c r="D172" s="289"/>
      <c r="E172" s="323"/>
      <c r="F172" s="67" t="s">
        <v>2152</v>
      </c>
      <c r="G172" s="67" t="s">
        <v>1500</v>
      </c>
      <c r="H172" s="67" t="s">
        <v>577</v>
      </c>
      <c r="I172" s="78" t="s">
        <v>578</v>
      </c>
      <c r="J172" s="68" t="s">
        <v>496</v>
      </c>
      <c r="K172" s="68" t="s">
        <v>499</v>
      </c>
      <c r="L172" s="263" t="s">
        <v>577</v>
      </c>
      <c r="M172" s="249" t="s">
        <v>1</v>
      </c>
      <c r="N172" s="69">
        <v>42520</v>
      </c>
      <c r="O172" s="69">
        <v>42370</v>
      </c>
      <c r="P172" s="69">
        <v>43100</v>
      </c>
      <c r="Q172" s="70">
        <v>102560</v>
      </c>
      <c r="R172" s="71">
        <v>0.45</v>
      </c>
      <c r="S172" s="70" t="s">
        <v>362</v>
      </c>
      <c r="T172" s="70">
        <v>46152</v>
      </c>
    </row>
    <row r="173" spans="2:20" s="1" customFormat="1" x14ac:dyDescent="0.25">
      <c r="B173" s="322"/>
      <c r="C173" s="323"/>
      <c r="D173" s="289"/>
      <c r="E173" s="323"/>
      <c r="F173" s="67" t="s">
        <v>2152</v>
      </c>
      <c r="G173" s="67" t="s">
        <v>1501</v>
      </c>
      <c r="H173" s="67" t="s">
        <v>30</v>
      </c>
      <c r="I173" s="78" t="s">
        <v>491</v>
      </c>
      <c r="J173" s="68" t="s">
        <v>496</v>
      </c>
      <c r="K173" s="68" t="s">
        <v>499</v>
      </c>
      <c r="L173" s="263" t="s">
        <v>30</v>
      </c>
      <c r="M173" s="249" t="s">
        <v>1</v>
      </c>
      <c r="N173" s="69">
        <v>42472</v>
      </c>
      <c r="O173" s="69">
        <v>42370</v>
      </c>
      <c r="P173" s="69">
        <v>43100</v>
      </c>
      <c r="Q173" s="70">
        <v>1061868</v>
      </c>
      <c r="R173" s="71">
        <v>0.32186119178654971</v>
      </c>
      <c r="S173" s="70" t="s">
        <v>362</v>
      </c>
      <c r="T173" s="70">
        <v>477840.6</v>
      </c>
    </row>
    <row r="174" spans="2:20" s="1" customFormat="1" ht="52.8" x14ac:dyDescent="0.25">
      <c r="B174" s="322"/>
      <c r="C174" s="323"/>
      <c r="D174" s="289"/>
      <c r="E174" s="323"/>
      <c r="F174" s="67" t="s">
        <v>2155</v>
      </c>
      <c r="G174" s="67" t="s">
        <v>1502</v>
      </c>
      <c r="H174" s="67" t="s">
        <v>393</v>
      </c>
      <c r="I174" s="78" t="s">
        <v>394</v>
      </c>
      <c r="J174" s="68" t="s">
        <v>496</v>
      </c>
      <c r="K174" s="68" t="s">
        <v>499</v>
      </c>
      <c r="L174" s="263" t="s">
        <v>1677</v>
      </c>
      <c r="M174" s="249" t="s">
        <v>40</v>
      </c>
      <c r="N174" s="69">
        <v>42426</v>
      </c>
      <c r="O174" s="69">
        <v>42461</v>
      </c>
      <c r="P174" s="69">
        <v>43190</v>
      </c>
      <c r="Q174" s="70">
        <v>105486.03</v>
      </c>
      <c r="R174" s="71">
        <v>0.7999999620802869</v>
      </c>
      <c r="S174" s="70" t="s">
        <v>362</v>
      </c>
      <c r="T174" s="70">
        <v>84388.82</v>
      </c>
    </row>
    <row r="175" spans="2:20" s="1" customFormat="1" ht="52.8" x14ac:dyDescent="0.25">
      <c r="B175" s="322"/>
      <c r="C175" s="323"/>
      <c r="D175" s="289"/>
      <c r="E175" s="323"/>
      <c r="F175" s="67" t="s">
        <v>2155</v>
      </c>
      <c r="G175" s="67" t="s">
        <v>1366</v>
      </c>
      <c r="H175" s="67" t="s">
        <v>395</v>
      </c>
      <c r="I175" s="78" t="s">
        <v>396</v>
      </c>
      <c r="J175" s="68" t="s">
        <v>496</v>
      </c>
      <c r="K175" s="68" t="s">
        <v>499</v>
      </c>
      <c r="L175" s="263" t="s">
        <v>1678</v>
      </c>
      <c r="M175" s="249" t="s">
        <v>28</v>
      </c>
      <c r="N175" s="69">
        <v>42426</v>
      </c>
      <c r="O175" s="69">
        <v>42370</v>
      </c>
      <c r="P175" s="69">
        <v>43100</v>
      </c>
      <c r="Q175" s="70">
        <v>495434.65</v>
      </c>
      <c r="R175" s="71">
        <v>0.79999999999999993</v>
      </c>
      <c r="S175" s="70" t="s">
        <v>362</v>
      </c>
      <c r="T175" s="70">
        <v>396347.72</v>
      </c>
    </row>
    <row r="176" spans="2:20" s="1" customFormat="1" ht="26.4" x14ac:dyDescent="0.25">
      <c r="B176" s="322"/>
      <c r="C176" s="323"/>
      <c r="D176" s="289"/>
      <c r="E176" s="323"/>
      <c r="F176" s="78" t="s">
        <v>2151</v>
      </c>
      <c r="G176" s="67" t="s">
        <v>1503</v>
      </c>
      <c r="H176" s="67" t="s">
        <v>354</v>
      </c>
      <c r="I176" s="78" t="s">
        <v>355</v>
      </c>
      <c r="J176" s="68" t="s">
        <v>496</v>
      </c>
      <c r="K176" s="68" t="s">
        <v>499</v>
      </c>
      <c r="L176" s="263" t="s">
        <v>354</v>
      </c>
      <c r="M176" s="249" t="s">
        <v>28</v>
      </c>
      <c r="N176" s="69">
        <v>42373</v>
      </c>
      <c r="O176" s="69">
        <v>42409</v>
      </c>
      <c r="P176" s="69">
        <v>42774</v>
      </c>
      <c r="Q176" s="70">
        <v>20000</v>
      </c>
      <c r="R176" s="71">
        <v>0.75</v>
      </c>
      <c r="S176" s="70" t="s">
        <v>362</v>
      </c>
      <c r="T176" s="70">
        <v>15000</v>
      </c>
    </row>
    <row r="177" spans="2:20" s="1" customFormat="1" ht="39.6" x14ac:dyDescent="0.25">
      <c r="B177" s="322"/>
      <c r="C177" s="323"/>
      <c r="D177" s="289"/>
      <c r="E177" s="323"/>
      <c r="F177" s="67" t="s">
        <v>2151</v>
      </c>
      <c r="G177" s="67" t="s">
        <v>1420</v>
      </c>
      <c r="H177" s="67" t="s">
        <v>360</v>
      </c>
      <c r="I177" s="78" t="s">
        <v>361</v>
      </c>
      <c r="J177" s="68" t="s">
        <v>496</v>
      </c>
      <c r="K177" s="68" t="s">
        <v>499</v>
      </c>
      <c r="L177" s="263" t="s">
        <v>360</v>
      </c>
      <c r="M177" s="249" t="s">
        <v>14</v>
      </c>
      <c r="N177" s="69">
        <v>42373</v>
      </c>
      <c r="O177" s="69">
        <v>42406</v>
      </c>
      <c r="P177" s="69">
        <v>42771</v>
      </c>
      <c r="Q177" s="70">
        <v>20000</v>
      </c>
      <c r="R177" s="71">
        <v>0.75</v>
      </c>
      <c r="S177" s="70" t="s">
        <v>362</v>
      </c>
      <c r="T177" s="70">
        <v>15000</v>
      </c>
    </row>
    <row r="178" spans="2:20" s="1" customFormat="1" x14ac:dyDescent="0.25">
      <c r="B178" s="322"/>
      <c r="C178" s="323"/>
      <c r="D178" s="289"/>
      <c r="E178" s="323"/>
      <c r="F178" s="67" t="s">
        <v>2151</v>
      </c>
      <c r="G178" s="67" t="s">
        <v>1504</v>
      </c>
      <c r="H178" s="67" t="s">
        <v>358</v>
      </c>
      <c r="I178" s="78" t="s">
        <v>359</v>
      </c>
      <c r="J178" s="68" t="s">
        <v>496</v>
      </c>
      <c r="K178" s="68" t="s">
        <v>499</v>
      </c>
      <c r="L178" s="263" t="s">
        <v>358</v>
      </c>
      <c r="M178" s="249" t="s">
        <v>33</v>
      </c>
      <c r="N178" s="69">
        <v>42373</v>
      </c>
      <c r="O178" s="69">
        <v>42885</v>
      </c>
      <c r="P178" s="69">
        <v>43249</v>
      </c>
      <c r="Q178" s="70">
        <v>20000</v>
      </c>
      <c r="R178" s="71">
        <v>0.75</v>
      </c>
      <c r="S178" s="70" t="s">
        <v>362</v>
      </c>
      <c r="T178" s="70">
        <v>15000</v>
      </c>
    </row>
    <row r="179" spans="2:20" s="1" customFormat="1" ht="39.6" x14ac:dyDescent="0.25">
      <c r="B179" s="322"/>
      <c r="C179" s="323"/>
      <c r="D179" s="289"/>
      <c r="E179" s="323"/>
      <c r="F179" s="67" t="s">
        <v>2151</v>
      </c>
      <c r="G179" s="67" t="s">
        <v>1505</v>
      </c>
      <c r="H179" s="67" t="s">
        <v>356</v>
      </c>
      <c r="I179" s="78" t="s">
        <v>357</v>
      </c>
      <c r="J179" s="68" t="s">
        <v>496</v>
      </c>
      <c r="K179" s="68" t="s">
        <v>499</v>
      </c>
      <c r="L179" s="263" t="s">
        <v>356</v>
      </c>
      <c r="M179" s="249" t="s">
        <v>28</v>
      </c>
      <c r="N179" s="69">
        <v>42373</v>
      </c>
      <c r="O179" s="69">
        <v>42389</v>
      </c>
      <c r="P179" s="69">
        <v>42754</v>
      </c>
      <c r="Q179" s="70">
        <v>20000</v>
      </c>
      <c r="R179" s="71">
        <v>0.75</v>
      </c>
      <c r="S179" s="70" t="s">
        <v>362</v>
      </c>
      <c r="T179" s="70">
        <v>15000</v>
      </c>
    </row>
    <row r="180" spans="2:20" s="1" customFormat="1" ht="39.6" x14ac:dyDescent="0.25">
      <c r="B180" s="322"/>
      <c r="C180" s="323"/>
      <c r="D180" s="289"/>
      <c r="E180" s="323"/>
      <c r="F180" s="67" t="s">
        <v>2151</v>
      </c>
      <c r="G180" s="67" t="s">
        <v>1506</v>
      </c>
      <c r="H180" s="67" t="s">
        <v>399</v>
      </c>
      <c r="I180" s="78" t="s">
        <v>400</v>
      </c>
      <c r="J180" s="68" t="s">
        <v>496</v>
      </c>
      <c r="K180" s="68" t="s">
        <v>499</v>
      </c>
      <c r="L180" s="263" t="s">
        <v>399</v>
      </c>
      <c r="M180" s="249" t="s">
        <v>17</v>
      </c>
      <c r="N180" s="69">
        <v>42404</v>
      </c>
      <c r="O180" s="69">
        <v>42425</v>
      </c>
      <c r="P180" s="69">
        <v>42790</v>
      </c>
      <c r="Q180" s="70">
        <v>20000</v>
      </c>
      <c r="R180" s="71">
        <v>0.75</v>
      </c>
      <c r="S180" s="70" t="s">
        <v>362</v>
      </c>
      <c r="T180" s="70">
        <v>15000</v>
      </c>
    </row>
    <row r="181" spans="2:20" s="1" customFormat="1" ht="52.8" x14ac:dyDescent="0.25">
      <c r="B181" s="322"/>
      <c r="C181" s="323"/>
      <c r="D181" s="289"/>
      <c r="E181" s="323"/>
      <c r="F181" s="67" t="s">
        <v>2151</v>
      </c>
      <c r="G181" s="67" t="s">
        <v>1419</v>
      </c>
      <c r="H181" s="67" t="s">
        <v>401</v>
      </c>
      <c r="I181" s="78" t="s">
        <v>402</v>
      </c>
      <c r="J181" s="68" t="s">
        <v>496</v>
      </c>
      <c r="K181" s="68" t="s">
        <v>499</v>
      </c>
      <c r="L181" s="263" t="s">
        <v>401</v>
      </c>
      <c r="M181" s="249" t="s">
        <v>17</v>
      </c>
      <c r="N181" s="69">
        <v>42404</v>
      </c>
      <c r="O181" s="69">
        <v>42432</v>
      </c>
      <c r="P181" s="69">
        <v>42796</v>
      </c>
      <c r="Q181" s="70">
        <v>20000</v>
      </c>
      <c r="R181" s="71">
        <v>0.75</v>
      </c>
      <c r="S181" s="70" t="s">
        <v>362</v>
      </c>
      <c r="T181" s="70">
        <v>15000</v>
      </c>
    </row>
    <row r="182" spans="2:20" s="1" customFormat="1" ht="26.4" x14ac:dyDescent="0.25">
      <c r="B182" s="322"/>
      <c r="C182" s="323"/>
      <c r="D182" s="289"/>
      <c r="E182" s="323"/>
      <c r="F182" s="67" t="s">
        <v>2151</v>
      </c>
      <c r="G182" s="67" t="s">
        <v>1507</v>
      </c>
      <c r="H182" s="67" t="s">
        <v>403</v>
      </c>
      <c r="I182" s="78" t="s">
        <v>404</v>
      </c>
      <c r="J182" s="68" t="s">
        <v>496</v>
      </c>
      <c r="K182" s="68" t="s">
        <v>499</v>
      </c>
      <c r="L182" s="263" t="s">
        <v>403</v>
      </c>
      <c r="M182" s="249" t="s">
        <v>7</v>
      </c>
      <c r="N182" s="69">
        <v>42404</v>
      </c>
      <c r="O182" s="69">
        <v>42438</v>
      </c>
      <c r="P182" s="69">
        <v>42802</v>
      </c>
      <c r="Q182" s="70">
        <v>19500</v>
      </c>
      <c r="R182" s="71">
        <v>0.75</v>
      </c>
      <c r="S182" s="70" t="s">
        <v>362</v>
      </c>
      <c r="T182" s="70">
        <v>14625</v>
      </c>
    </row>
    <row r="183" spans="2:20" s="1" customFormat="1" ht="52.8" x14ac:dyDescent="0.25">
      <c r="B183" s="322"/>
      <c r="C183" s="323"/>
      <c r="D183" s="289"/>
      <c r="E183" s="323"/>
      <c r="F183" s="67" t="s">
        <v>2156</v>
      </c>
      <c r="G183" s="67" t="s">
        <v>532</v>
      </c>
      <c r="H183" s="67" t="s">
        <v>579</v>
      </c>
      <c r="I183" s="78" t="s">
        <v>1714</v>
      </c>
      <c r="J183" s="68" t="s">
        <v>496</v>
      </c>
      <c r="K183" s="68" t="s">
        <v>499</v>
      </c>
      <c r="L183" s="263" t="s">
        <v>579</v>
      </c>
      <c r="M183" s="249" t="s">
        <v>14</v>
      </c>
      <c r="N183" s="69">
        <v>42479</v>
      </c>
      <c r="O183" s="69">
        <v>42614</v>
      </c>
      <c r="P183" s="69">
        <v>43100</v>
      </c>
      <c r="Q183" s="70">
        <v>47002.07</v>
      </c>
      <c r="R183" s="71">
        <v>0.54382689953867991</v>
      </c>
      <c r="S183" s="70" t="s">
        <v>362</v>
      </c>
      <c r="T183" s="70">
        <v>25560.99</v>
      </c>
    </row>
    <row r="184" spans="2:20" s="1" customFormat="1" ht="26.4" x14ac:dyDescent="0.25">
      <c r="B184" s="322"/>
      <c r="C184" s="323"/>
      <c r="D184" s="289"/>
      <c r="E184" s="323"/>
      <c r="F184" s="78" t="s">
        <v>2151</v>
      </c>
      <c r="G184" s="67" t="s">
        <v>1508</v>
      </c>
      <c r="H184" s="67" t="s">
        <v>405</v>
      </c>
      <c r="I184" s="78" t="s">
        <v>406</v>
      </c>
      <c r="J184" s="68" t="s">
        <v>496</v>
      </c>
      <c r="K184" s="68" t="s">
        <v>499</v>
      </c>
      <c r="L184" s="263" t="s">
        <v>405</v>
      </c>
      <c r="M184" s="249" t="s">
        <v>28</v>
      </c>
      <c r="N184" s="69">
        <v>42404</v>
      </c>
      <c r="O184" s="69">
        <v>42477</v>
      </c>
      <c r="P184" s="69">
        <v>42841</v>
      </c>
      <c r="Q184" s="70">
        <v>20000</v>
      </c>
      <c r="R184" s="71">
        <v>0.75</v>
      </c>
      <c r="S184" s="70" t="s">
        <v>362</v>
      </c>
      <c r="T184" s="70">
        <v>15000</v>
      </c>
    </row>
    <row r="185" spans="2:20" s="1" customFormat="1" ht="39.6" x14ac:dyDescent="0.25">
      <c r="B185" s="322"/>
      <c r="C185" s="323"/>
      <c r="D185" s="289"/>
      <c r="E185" s="323"/>
      <c r="F185" s="67" t="s">
        <v>2156</v>
      </c>
      <c r="G185" s="67" t="s">
        <v>492</v>
      </c>
      <c r="H185" s="67" t="s">
        <v>493</v>
      </c>
      <c r="I185" s="78" t="s">
        <v>1715</v>
      </c>
      <c r="J185" s="68" t="s">
        <v>496</v>
      </c>
      <c r="K185" s="68" t="s">
        <v>499</v>
      </c>
      <c r="L185" s="263" t="s">
        <v>493</v>
      </c>
      <c r="M185" s="249" t="s">
        <v>14</v>
      </c>
      <c r="N185" s="69">
        <v>42478</v>
      </c>
      <c r="O185" s="69">
        <v>42370</v>
      </c>
      <c r="P185" s="69">
        <v>43100</v>
      </c>
      <c r="Q185" s="70">
        <v>1952240.24</v>
      </c>
      <c r="R185" s="71">
        <v>0.53661643610009802</v>
      </c>
      <c r="S185" s="70" t="s">
        <v>362</v>
      </c>
      <c r="T185" s="70">
        <v>1047604.2</v>
      </c>
    </row>
    <row r="186" spans="2:20" s="1" customFormat="1" ht="26.4" x14ac:dyDescent="0.25">
      <c r="B186" s="322"/>
      <c r="C186" s="323"/>
      <c r="D186" s="289"/>
      <c r="E186" s="323"/>
      <c r="F186" s="78" t="s">
        <v>2151</v>
      </c>
      <c r="G186" s="67" t="s">
        <v>1509</v>
      </c>
      <c r="H186" s="67" t="s">
        <v>407</v>
      </c>
      <c r="I186" s="78" t="s">
        <v>408</v>
      </c>
      <c r="J186" s="68" t="s">
        <v>496</v>
      </c>
      <c r="K186" s="68" t="s">
        <v>499</v>
      </c>
      <c r="L186" s="263" t="s">
        <v>407</v>
      </c>
      <c r="M186" s="249" t="s">
        <v>14</v>
      </c>
      <c r="N186" s="69">
        <v>42404</v>
      </c>
      <c r="O186" s="69">
        <v>42445</v>
      </c>
      <c r="P186" s="69">
        <v>42809</v>
      </c>
      <c r="Q186" s="70">
        <v>20000</v>
      </c>
      <c r="R186" s="71">
        <v>0.75</v>
      </c>
      <c r="S186" s="70" t="s">
        <v>362</v>
      </c>
      <c r="T186" s="70">
        <v>15000</v>
      </c>
    </row>
    <row r="187" spans="2:20" s="1" customFormat="1" ht="39.6" x14ac:dyDescent="0.25">
      <c r="B187" s="322"/>
      <c r="C187" s="323"/>
      <c r="D187" s="289"/>
      <c r="E187" s="323"/>
      <c r="F187" s="67" t="s">
        <v>2151</v>
      </c>
      <c r="G187" s="67" t="s">
        <v>1510</v>
      </c>
      <c r="H187" s="67" t="s">
        <v>409</v>
      </c>
      <c r="I187" s="78" t="s">
        <v>410</v>
      </c>
      <c r="J187" s="68" t="s">
        <v>496</v>
      </c>
      <c r="K187" s="68" t="s">
        <v>499</v>
      </c>
      <c r="L187" s="263" t="s">
        <v>409</v>
      </c>
      <c r="M187" s="249" t="s">
        <v>23</v>
      </c>
      <c r="N187" s="69">
        <v>42404</v>
      </c>
      <c r="O187" s="69">
        <v>42447</v>
      </c>
      <c r="P187" s="69">
        <v>42811</v>
      </c>
      <c r="Q187" s="70">
        <v>20000</v>
      </c>
      <c r="R187" s="71">
        <v>0.75</v>
      </c>
      <c r="S187" s="70" t="s">
        <v>362</v>
      </c>
      <c r="T187" s="70">
        <v>15000</v>
      </c>
    </row>
    <row r="188" spans="2:20" s="1" customFormat="1" ht="26.4" x14ac:dyDescent="0.25">
      <c r="B188" s="322"/>
      <c r="C188" s="323"/>
      <c r="D188" s="289"/>
      <c r="E188" s="323"/>
      <c r="F188" s="67" t="s">
        <v>2151</v>
      </c>
      <c r="G188" s="67" t="s">
        <v>1511</v>
      </c>
      <c r="H188" s="67" t="s">
        <v>537</v>
      </c>
      <c r="I188" s="78" t="s">
        <v>538</v>
      </c>
      <c r="J188" s="68" t="s">
        <v>496</v>
      </c>
      <c r="K188" s="68" t="s">
        <v>499</v>
      </c>
      <c r="L188" s="263" t="s">
        <v>537</v>
      </c>
      <c r="M188" s="249" t="s">
        <v>7</v>
      </c>
      <c r="N188" s="69">
        <v>42520</v>
      </c>
      <c r="O188" s="69">
        <v>42564</v>
      </c>
      <c r="P188" s="69">
        <v>42928</v>
      </c>
      <c r="Q188" s="70">
        <v>20000</v>
      </c>
      <c r="R188" s="71">
        <v>0.75</v>
      </c>
      <c r="S188" s="70" t="s">
        <v>362</v>
      </c>
      <c r="T188" s="70">
        <v>15000</v>
      </c>
    </row>
    <row r="189" spans="2:20" s="1" customFormat="1" ht="26.4" x14ac:dyDescent="0.25">
      <c r="B189" s="322"/>
      <c r="C189" s="323"/>
      <c r="D189" s="289"/>
      <c r="E189" s="323"/>
      <c r="F189" s="67" t="s">
        <v>2151</v>
      </c>
      <c r="G189" s="67" t="s">
        <v>1512</v>
      </c>
      <c r="H189" s="67" t="s">
        <v>547</v>
      </c>
      <c r="I189" s="78" t="s">
        <v>548</v>
      </c>
      <c r="J189" s="68" t="s">
        <v>496</v>
      </c>
      <c r="K189" s="68" t="s">
        <v>499</v>
      </c>
      <c r="L189" s="263" t="s">
        <v>547</v>
      </c>
      <c r="M189" s="249" t="s">
        <v>14</v>
      </c>
      <c r="N189" s="69">
        <v>42520</v>
      </c>
      <c r="O189" s="69">
        <v>42563</v>
      </c>
      <c r="P189" s="69">
        <v>42927</v>
      </c>
      <c r="Q189" s="70">
        <v>20000</v>
      </c>
      <c r="R189" s="71">
        <v>0.75</v>
      </c>
      <c r="S189" s="70" t="s">
        <v>362</v>
      </c>
      <c r="T189" s="70">
        <v>15000</v>
      </c>
    </row>
    <row r="190" spans="2:20" s="1" customFormat="1" ht="39.6" x14ac:dyDescent="0.25">
      <c r="B190" s="322"/>
      <c r="C190" s="323"/>
      <c r="D190" s="289"/>
      <c r="E190" s="323"/>
      <c r="F190" s="67" t="s">
        <v>2151</v>
      </c>
      <c r="G190" s="67" t="s">
        <v>1513</v>
      </c>
      <c r="H190" s="67" t="s">
        <v>549</v>
      </c>
      <c r="I190" s="78" t="s">
        <v>550</v>
      </c>
      <c r="J190" s="68" t="s">
        <v>496</v>
      </c>
      <c r="K190" s="68" t="s">
        <v>499</v>
      </c>
      <c r="L190" s="263" t="s">
        <v>549</v>
      </c>
      <c r="M190" s="249" t="s">
        <v>17</v>
      </c>
      <c r="N190" s="69">
        <v>42520</v>
      </c>
      <c r="O190" s="69">
        <v>42557</v>
      </c>
      <c r="P190" s="69">
        <v>42921</v>
      </c>
      <c r="Q190" s="70">
        <v>20000</v>
      </c>
      <c r="R190" s="71">
        <v>0.75</v>
      </c>
      <c r="S190" s="70" t="s">
        <v>362</v>
      </c>
      <c r="T190" s="70">
        <v>15000</v>
      </c>
    </row>
    <row r="191" spans="2:20" s="1" customFormat="1" ht="39.6" x14ac:dyDescent="0.25">
      <c r="B191" s="322"/>
      <c r="C191" s="323"/>
      <c r="D191" s="289"/>
      <c r="E191" s="323"/>
      <c r="F191" s="67" t="s">
        <v>2151</v>
      </c>
      <c r="G191" s="67" t="s">
        <v>1514</v>
      </c>
      <c r="H191" s="67" t="s">
        <v>551</v>
      </c>
      <c r="I191" s="78" t="s">
        <v>552</v>
      </c>
      <c r="J191" s="68" t="s">
        <v>496</v>
      </c>
      <c r="K191" s="68" t="s">
        <v>499</v>
      </c>
      <c r="L191" s="263" t="s">
        <v>551</v>
      </c>
      <c r="M191" s="249" t="s">
        <v>14</v>
      </c>
      <c r="N191" s="69">
        <v>42520</v>
      </c>
      <c r="O191" s="69">
        <v>42558</v>
      </c>
      <c r="P191" s="69">
        <v>42922</v>
      </c>
      <c r="Q191" s="70">
        <v>20000</v>
      </c>
      <c r="R191" s="71">
        <v>0.75</v>
      </c>
      <c r="S191" s="70" t="s">
        <v>362</v>
      </c>
      <c r="T191" s="70">
        <v>15000</v>
      </c>
    </row>
    <row r="192" spans="2:20" s="1" customFormat="1" ht="26.4" x14ac:dyDescent="0.25">
      <c r="B192" s="322"/>
      <c r="C192" s="323"/>
      <c r="D192" s="289"/>
      <c r="E192" s="323"/>
      <c r="F192" s="67" t="s">
        <v>2151</v>
      </c>
      <c r="G192" s="67" t="s">
        <v>1515</v>
      </c>
      <c r="H192" s="67" t="s">
        <v>553</v>
      </c>
      <c r="I192" s="78" t="s">
        <v>554</v>
      </c>
      <c r="J192" s="68" t="s">
        <v>496</v>
      </c>
      <c r="K192" s="68" t="s">
        <v>499</v>
      </c>
      <c r="L192" s="263" t="s">
        <v>553</v>
      </c>
      <c r="M192" s="249" t="s">
        <v>28</v>
      </c>
      <c r="N192" s="69">
        <v>42520</v>
      </c>
      <c r="O192" s="69">
        <v>42557</v>
      </c>
      <c r="P192" s="69">
        <v>42921</v>
      </c>
      <c r="Q192" s="70">
        <v>20000</v>
      </c>
      <c r="R192" s="71">
        <v>0.75</v>
      </c>
      <c r="S192" s="70" t="s">
        <v>362</v>
      </c>
      <c r="T192" s="70">
        <v>15000</v>
      </c>
    </row>
    <row r="193" spans="2:20" s="1" customFormat="1" ht="26.4" x14ac:dyDescent="0.25">
      <c r="B193" s="322"/>
      <c r="C193" s="323"/>
      <c r="D193" s="289"/>
      <c r="E193" s="323"/>
      <c r="F193" s="67" t="s">
        <v>2151</v>
      </c>
      <c r="G193" s="67" t="s">
        <v>1516</v>
      </c>
      <c r="H193" s="67" t="s">
        <v>545</v>
      </c>
      <c r="I193" s="78" t="s">
        <v>546</v>
      </c>
      <c r="J193" s="68" t="s">
        <v>496</v>
      </c>
      <c r="K193" s="68" t="s">
        <v>499</v>
      </c>
      <c r="L193" s="263" t="s">
        <v>545</v>
      </c>
      <c r="M193" s="255" t="s">
        <v>83</v>
      </c>
      <c r="N193" s="69">
        <v>42520</v>
      </c>
      <c r="O193" s="69">
        <v>42559</v>
      </c>
      <c r="P193" s="69">
        <v>42923</v>
      </c>
      <c r="Q193" s="70">
        <v>20000</v>
      </c>
      <c r="R193" s="71">
        <v>0.75</v>
      </c>
      <c r="S193" s="70" t="s">
        <v>362</v>
      </c>
      <c r="T193" s="70">
        <v>15000</v>
      </c>
    </row>
    <row r="194" spans="2:20" s="1" customFormat="1" ht="26.4" x14ac:dyDescent="0.25">
      <c r="B194" s="322"/>
      <c r="C194" s="323"/>
      <c r="D194" s="289"/>
      <c r="E194" s="323"/>
      <c r="F194" s="78" t="s">
        <v>2151</v>
      </c>
      <c r="G194" s="67" t="s">
        <v>1517</v>
      </c>
      <c r="H194" s="67" t="s">
        <v>555</v>
      </c>
      <c r="I194" s="78" t="s">
        <v>556</v>
      </c>
      <c r="J194" s="68" t="s">
        <v>496</v>
      </c>
      <c r="K194" s="68" t="s">
        <v>499</v>
      </c>
      <c r="L194" s="263" t="s">
        <v>555</v>
      </c>
      <c r="M194" s="249" t="s">
        <v>33</v>
      </c>
      <c r="N194" s="69">
        <v>42520</v>
      </c>
      <c r="O194" s="69">
        <v>42524</v>
      </c>
      <c r="P194" s="69">
        <v>42888</v>
      </c>
      <c r="Q194" s="70">
        <v>19500</v>
      </c>
      <c r="R194" s="71">
        <v>0.75</v>
      </c>
      <c r="S194" s="70" t="s">
        <v>362</v>
      </c>
      <c r="T194" s="70">
        <v>14625</v>
      </c>
    </row>
    <row r="195" spans="2:20" s="1" customFormat="1" ht="52.8" x14ac:dyDescent="0.25">
      <c r="B195" s="322"/>
      <c r="C195" s="323"/>
      <c r="D195" s="289"/>
      <c r="E195" s="323"/>
      <c r="F195" s="67" t="s">
        <v>2151</v>
      </c>
      <c r="G195" s="67" t="s">
        <v>1518</v>
      </c>
      <c r="H195" s="67" t="s">
        <v>557</v>
      </c>
      <c r="I195" s="78" t="s">
        <v>558</v>
      </c>
      <c r="J195" s="68" t="s">
        <v>496</v>
      </c>
      <c r="K195" s="68" t="s">
        <v>499</v>
      </c>
      <c r="L195" s="263" t="s">
        <v>557</v>
      </c>
      <c r="M195" s="249" t="s">
        <v>1</v>
      </c>
      <c r="N195" s="69">
        <v>42520</v>
      </c>
      <c r="O195" s="69">
        <v>42550</v>
      </c>
      <c r="P195" s="69">
        <v>42914</v>
      </c>
      <c r="Q195" s="70">
        <v>19500</v>
      </c>
      <c r="R195" s="71">
        <v>0.75</v>
      </c>
      <c r="S195" s="70" t="s">
        <v>362</v>
      </c>
      <c r="T195" s="70">
        <v>14625</v>
      </c>
    </row>
    <row r="196" spans="2:20" s="1" customFormat="1" ht="39.6" x14ac:dyDescent="0.25">
      <c r="B196" s="322"/>
      <c r="C196" s="323"/>
      <c r="D196" s="289"/>
      <c r="E196" s="323"/>
      <c r="F196" s="78" t="s">
        <v>2151</v>
      </c>
      <c r="G196" s="67" t="s">
        <v>1519</v>
      </c>
      <c r="H196" s="67" t="s">
        <v>543</v>
      </c>
      <c r="I196" s="78" t="s">
        <v>544</v>
      </c>
      <c r="J196" s="68" t="s">
        <v>496</v>
      </c>
      <c r="K196" s="68" t="s">
        <v>499</v>
      </c>
      <c r="L196" s="263" t="s">
        <v>543</v>
      </c>
      <c r="M196" s="249" t="s">
        <v>14</v>
      </c>
      <c r="N196" s="69">
        <v>42520</v>
      </c>
      <c r="O196" s="69">
        <v>42523</v>
      </c>
      <c r="P196" s="69">
        <v>42887</v>
      </c>
      <c r="Q196" s="70">
        <v>15000</v>
      </c>
      <c r="R196" s="71">
        <v>0.75</v>
      </c>
      <c r="S196" s="70" t="s">
        <v>362</v>
      </c>
      <c r="T196" s="70">
        <v>11250</v>
      </c>
    </row>
    <row r="197" spans="2:20" s="1" customFormat="1" ht="39.6" x14ac:dyDescent="0.25">
      <c r="B197" s="322"/>
      <c r="C197" s="323"/>
      <c r="D197" s="289"/>
      <c r="E197" s="323"/>
      <c r="F197" s="67" t="s">
        <v>2151</v>
      </c>
      <c r="G197" s="67" t="s">
        <v>1520</v>
      </c>
      <c r="H197" s="67" t="s">
        <v>541</v>
      </c>
      <c r="I197" s="78" t="s">
        <v>542</v>
      </c>
      <c r="J197" s="68" t="s">
        <v>496</v>
      </c>
      <c r="K197" s="68" t="s">
        <v>499</v>
      </c>
      <c r="L197" s="263" t="s">
        <v>541</v>
      </c>
      <c r="M197" s="249" t="s">
        <v>1</v>
      </c>
      <c r="N197" s="69">
        <v>42520</v>
      </c>
      <c r="O197" s="69">
        <v>42553</v>
      </c>
      <c r="P197" s="69">
        <v>42917</v>
      </c>
      <c r="Q197" s="70">
        <v>19500</v>
      </c>
      <c r="R197" s="71">
        <v>0.75</v>
      </c>
      <c r="S197" s="70" t="s">
        <v>362</v>
      </c>
      <c r="T197" s="70">
        <v>14625</v>
      </c>
    </row>
    <row r="198" spans="2:20" s="1" customFormat="1" ht="26.4" x14ac:dyDescent="0.25">
      <c r="B198" s="322"/>
      <c r="C198" s="323"/>
      <c r="D198" s="289"/>
      <c r="E198" s="323"/>
      <c r="F198" s="67" t="s">
        <v>2151</v>
      </c>
      <c r="G198" s="67" t="s">
        <v>1521</v>
      </c>
      <c r="H198" s="67" t="s">
        <v>559</v>
      </c>
      <c r="I198" s="78" t="s">
        <v>560</v>
      </c>
      <c r="J198" s="68" t="s">
        <v>496</v>
      </c>
      <c r="K198" s="68" t="s">
        <v>499</v>
      </c>
      <c r="L198" s="263" t="s">
        <v>559</v>
      </c>
      <c r="M198" s="249" t="s">
        <v>14</v>
      </c>
      <c r="N198" s="69">
        <v>42520</v>
      </c>
      <c r="O198" s="69">
        <v>42523</v>
      </c>
      <c r="P198" s="69">
        <v>42887</v>
      </c>
      <c r="Q198" s="70">
        <v>19500</v>
      </c>
      <c r="R198" s="71">
        <v>0.75</v>
      </c>
      <c r="S198" s="70" t="s">
        <v>362</v>
      </c>
      <c r="T198" s="70">
        <v>14625</v>
      </c>
    </row>
    <row r="199" spans="2:20" s="1" customFormat="1" ht="39.6" x14ac:dyDescent="0.25">
      <c r="B199" s="322"/>
      <c r="C199" s="323"/>
      <c r="D199" s="289"/>
      <c r="E199" s="323"/>
      <c r="F199" s="67" t="s">
        <v>2151</v>
      </c>
      <c r="G199" s="67" t="s">
        <v>1522</v>
      </c>
      <c r="H199" s="67" t="s">
        <v>1138</v>
      </c>
      <c r="I199" s="78" t="s">
        <v>1139</v>
      </c>
      <c r="J199" s="68" t="s">
        <v>496</v>
      </c>
      <c r="K199" s="68" t="s">
        <v>499</v>
      </c>
      <c r="L199" s="263" t="s">
        <v>1138</v>
      </c>
      <c r="M199" s="249" t="s">
        <v>7</v>
      </c>
      <c r="N199" s="69">
        <v>42811</v>
      </c>
      <c r="O199" s="69">
        <v>42859</v>
      </c>
      <c r="P199" s="69">
        <v>43223</v>
      </c>
      <c r="Q199" s="70">
        <v>19500</v>
      </c>
      <c r="R199" s="71">
        <v>0.75</v>
      </c>
      <c r="S199" s="70" t="s">
        <v>362</v>
      </c>
      <c r="T199" s="70">
        <v>14625</v>
      </c>
    </row>
    <row r="200" spans="2:20" s="1" customFormat="1" ht="39.6" x14ac:dyDescent="0.25">
      <c r="B200" s="322"/>
      <c r="C200" s="323"/>
      <c r="D200" s="289"/>
      <c r="E200" s="323"/>
      <c r="F200" s="67" t="s">
        <v>2151</v>
      </c>
      <c r="G200" s="78" t="s">
        <v>1523</v>
      </c>
      <c r="H200" s="67" t="s">
        <v>561</v>
      </c>
      <c r="I200" s="78" t="s">
        <v>562</v>
      </c>
      <c r="J200" s="68" t="s">
        <v>496</v>
      </c>
      <c r="K200" s="68" t="s">
        <v>499</v>
      </c>
      <c r="L200" s="263" t="s">
        <v>561</v>
      </c>
      <c r="M200" s="249" t="s">
        <v>7</v>
      </c>
      <c r="N200" s="69">
        <v>42520</v>
      </c>
      <c r="O200" s="69">
        <v>42539</v>
      </c>
      <c r="P200" s="69">
        <v>42903</v>
      </c>
      <c r="Q200" s="70">
        <v>19500</v>
      </c>
      <c r="R200" s="71">
        <v>0.75</v>
      </c>
      <c r="S200" s="70" t="s">
        <v>362</v>
      </c>
      <c r="T200" s="70">
        <v>14625</v>
      </c>
    </row>
    <row r="201" spans="2:20" s="1" customFormat="1" ht="39.6" x14ac:dyDescent="0.25">
      <c r="B201" s="322"/>
      <c r="C201" s="323"/>
      <c r="D201" s="289"/>
      <c r="E201" s="323"/>
      <c r="F201" s="67" t="s">
        <v>2151</v>
      </c>
      <c r="G201" s="67" t="s">
        <v>1524</v>
      </c>
      <c r="H201" s="67" t="s">
        <v>563</v>
      </c>
      <c r="I201" s="78" t="s">
        <v>564</v>
      </c>
      <c r="J201" s="68" t="s">
        <v>496</v>
      </c>
      <c r="K201" s="68" t="s">
        <v>499</v>
      </c>
      <c r="L201" s="263" t="s">
        <v>563</v>
      </c>
      <c r="M201" s="249" t="s">
        <v>33</v>
      </c>
      <c r="N201" s="69">
        <v>42520</v>
      </c>
      <c r="O201" s="69">
        <v>42531</v>
      </c>
      <c r="P201" s="69">
        <v>42895</v>
      </c>
      <c r="Q201" s="70">
        <v>19500</v>
      </c>
      <c r="R201" s="71">
        <v>0.75</v>
      </c>
      <c r="S201" s="70" t="s">
        <v>362</v>
      </c>
      <c r="T201" s="70">
        <v>14625</v>
      </c>
    </row>
    <row r="202" spans="2:20" s="1" customFormat="1" ht="39.6" x14ac:dyDescent="0.25">
      <c r="B202" s="322"/>
      <c r="C202" s="323"/>
      <c r="D202" s="289"/>
      <c r="E202" s="323"/>
      <c r="F202" s="67" t="s">
        <v>2151</v>
      </c>
      <c r="G202" s="78" t="s">
        <v>1525</v>
      </c>
      <c r="H202" s="67" t="s">
        <v>565</v>
      </c>
      <c r="I202" s="78" t="s">
        <v>566</v>
      </c>
      <c r="J202" s="68" t="s">
        <v>496</v>
      </c>
      <c r="K202" s="68" t="s">
        <v>499</v>
      </c>
      <c r="L202" s="263" t="s">
        <v>565</v>
      </c>
      <c r="M202" s="249" t="s">
        <v>28</v>
      </c>
      <c r="N202" s="69">
        <v>42520</v>
      </c>
      <c r="O202" s="69">
        <v>42524</v>
      </c>
      <c r="P202" s="69">
        <v>42888</v>
      </c>
      <c r="Q202" s="70">
        <v>19500</v>
      </c>
      <c r="R202" s="71">
        <v>0.75</v>
      </c>
      <c r="S202" s="70" t="s">
        <v>362</v>
      </c>
      <c r="T202" s="70">
        <v>14625</v>
      </c>
    </row>
    <row r="203" spans="2:20" s="1" customFormat="1" ht="26.4" x14ac:dyDescent="0.25">
      <c r="B203" s="322"/>
      <c r="C203" s="323"/>
      <c r="D203" s="289"/>
      <c r="E203" s="323"/>
      <c r="F203" s="67" t="s">
        <v>2151</v>
      </c>
      <c r="G203" s="67" t="s">
        <v>1526</v>
      </c>
      <c r="H203" s="67" t="s">
        <v>567</v>
      </c>
      <c r="I203" s="78" t="s">
        <v>568</v>
      </c>
      <c r="J203" s="68" t="s">
        <v>496</v>
      </c>
      <c r="K203" s="68" t="s">
        <v>499</v>
      </c>
      <c r="L203" s="263" t="s">
        <v>567</v>
      </c>
      <c r="M203" s="249" t="s">
        <v>17</v>
      </c>
      <c r="N203" s="69">
        <v>42520</v>
      </c>
      <c r="O203" s="69">
        <v>42560</v>
      </c>
      <c r="P203" s="69">
        <v>42924</v>
      </c>
      <c r="Q203" s="70">
        <v>20000</v>
      </c>
      <c r="R203" s="71">
        <v>0.75</v>
      </c>
      <c r="S203" s="70" t="s">
        <v>362</v>
      </c>
      <c r="T203" s="70">
        <v>15000</v>
      </c>
    </row>
    <row r="204" spans="2:20" s="1" customFormat="1" ht="39.6" x14ac:dyDescent="0.25">
      <c r="B204" s="322"/>
      <c r="C204" s="323"/>
      <c r="D204" s="289"/>
      <c r="E204" s="323"/>
      <c r="F204" s="67" t="s">
        <v>2151</v>
      </c>
      <c r="G204" s="67" t="s">
        <v>1527</v>
      </c>
      <c r="H204" s="67" t="s">
        <v>569</v>
      </c>
      <c r="I204" s="78" t="s">
        <v>570</v>
      </c>
      <c r="J204" s="68" t="s">
        <v>496</v>
      </c>
      <c r="K204" s="68" t="s">
        <v>499</v>
      </c>
      <c r="L204" s="263" t="s">
        <v>569</v>
      </c>
      <c r="M204" s="249" t="s">
        <v>28</v>
      </c>
      <c r="N204" s="69">
        <v>42520</v>
      </c>
      <c r="O204" s="69">
        <v>42534</v>
      </c>
      <c r="P204" s="69">
        <v>42898</v>
      </c>
      <c r="Q204" s="70">
        <v>20000</v>
      </c>
      <c r="R204" s="71">
        <v>0.75</v>
      </c>
      <c r="S204" s="70" t="s">
        <v>362</v>
      </c>
      <c r="T204" s="70">
        <v>15000</v>
      </c>
    </row>
    <row r="205" spans="2:20" s="1" customFormat="1" ht="39.6" x14ac:dyDescent="0.25">
      <c r="B205" s="322"/>
      <c r="C205" s="323"/>
      <c r="D205" s="289"/>
      <c r="E205" s="323"/>
      <c r="F205" s="67" t="s">
        <v>2151</v>
      </c>
      <c r="G205" s="67" t="s">
        <v>1528</v>
      </c>
      <c r="H205" s="67" t="s">
        <v>534</v>
      </c>
      <c r="I205" s="78" t="s">
        <v>535</v>
      </c>
      <c r="J205" s="68" t="s">
        <v>496</v>
      </c>
      <c r="K205" s="68" t="s">
        <v>499</v>
      </c>
      <c r="L205" s="263" t="s">
        <v>534</v>
      </c>
      <c r="M205" s="249" t="s">
        <v>28</v>
      </c>
      <c r="N205" s="69">
        <v>42520</v>
      </c>
      <c r="O205" s="69">
        <v>42522</v>
      </c>
      <c r="P205" s="69">
        <v>42886</v>
      </c>
      <c r="Q205" s="70">
        <v>19500</v>
      </c>
      <c r="R205" s="71">
        <v>0.75</v>
      </c>
      <c r="S205" s="70" t="s">
        <v>362</v>
      </c>
      <c r="T205" s="70">
        <v>14625</v>
      </c>
    </row>
    <row r="206" spans="2:20" s="1" customFormat="1" ht="26.4" x14ac:dyDescent="0.25">
      <c r="B206" s="322"/>
      <c r="C206" s="323"/>
      <c r="D206" s="289"/>
      <c r="E206" s="323"/>
      <c r="F206" s="67" t="s">
        <v>2151</v>
      </c>
      <c r="G206" s="67" t="s">
        <v>1529</v>
      </c>
      <c r="H206" s="67" t="s">
        <v>539</v>
      </c>
      <c r="I206" s="78" t="s">
        <v>540</v>
      </c>
      <c r="J206" s="68" t="s">
        <v>496</v>
      </c>
      <c r="K206" s="68" t="s">
        <v>499</v>
      </c>
      <c r="L206" s="263" t="s">
        <v>539</v>
      </c>
      <c r="M206" s="249" t="s">
        <v>10</v>
      </c>
      <c r="N206" s="69">
        <v>42520</v>
      </c>
      <c r="O206" s="69">
        <v>42557</v>
      </c>
      <c r="P206" s="69">
        <v>42921</v>
      </c>
      <c r="Q206" s="70">
        <v>20000</v>
      </c>
      <c r="R206" s="71">
        <v>0.75</v>
      </c>
      <c r="S206" s="70" t="s">
        <v>362</v>
      </c>
      <c r="T206" s="70">
        <v>15000</v>
      </c>
    </row>
    <row r="207" spans="2:20" s="1" customFormat="1" x14ac:dyDescent="0.25">
      <c r="B207" s="322"/>
      <c r="C207" s="323"/>
      <c r="D207" s="289"/>
      <c r="E207" s="323"/>
      <c r="F207" s="67" t="s">
        <v>2151</v>
      </c>
      <c r="G207" s="67" t="s">
        <v>1530</v>
      </c>
      <c r="H207" s="67" t="s">
        <v>571</v>
      </c>
      <c r="I207" s="78" t="s">
        <v>572</v>
      </c>
      <c r="J207" s="68" t="s">
        <v>496</v>
      </c>
      <c r="K207" s="68" t="s">
        <v>499</v>
      </c>
      <c r="L207" s="263" t="s">
        <v>571</v>
      </c>
      <c r="M207" s="249" t="s">
        <v>17</v>
      </c>
      <c r="N207" s="69">
        <v>42520</v>
      </c>
      <c r="O207" s="69">
        <v>42560</v>
      </c>
      <c r="P207" s="69">
        <v>42924</v>
      </c>
      <c r="Q207" s="70">
        <v>20000</v>
      </c>
      <c r="R207" s="71">
        <v>0.75</v>
      </c>
      <c r="S207" s="70" t="s">
        <v>362</v>
      </c>
      <c r="T207" s="70">
        <v>15000</v>
      </c>
    </row>
    <row r="208" spans="2:20" s="1" customFormat="1" ht="39.6" x14ac:dyDescent="0.25">
      <c r="B208" s="322"/>
      <c r="C208" s="323"/>
      <c r="D208" s="289"/>
      <c r="E208" s="323"/>
      <c r="F208" s="67" t="s">
        <v>2151</v>
      </c>
      <c r="G208" s="67" t="s">
        <v>1531</v>
      </c>
      <c r="H208" s="67" t="s">
        <v>573</v>
      </c>
      <c r="I208" s="78" t="s">
        <v>574</v>
      </c>
      <c r="J208" s="68" t="s">
        <v>496</v>
      </c>
      <c r="K208" s="68" t="s">
        <v>499</v>
      </c>
      <c r="L208" s="263" t="s">
        <v>573</v>
      </c>
      <c r="M208" s="249" t="s">
        <v>17</v>
      </c>
      <c r="N208" s="69">
        <v>42520</v>
      </c>
      <c r="O208" s="69">
        <v>42556</v>
      </c>
      <c r="P208" s="69">
        <v>42920</v>
      </c>
      <c r="Q208" s="70">
        <v>19500</v>
      </c>
      <c r="R208" s="71">
        <v>0.75</v>
      </c>
      <c r="S208" s="70" t="s">
        <v>362</v>
      </c>
      <c r="T208" s="70">
        <v>14625</v>
      </c>
    </row>
    <row r="209" spans="2:20" s="1" customFormat="1" ht="39.6" x14ac:dyDescent="0.25">
      <c r="B209" s="322"/>
      <c r="C209" s="323"/>
      <c r="D209" s="289"/>
      <c r="E209" s="323"/>
      <c r="F209" s="67" t="s">
        <v>2151</v>
      </c>
      <c r="G209" s="67" t="s">
        <v>1532</v>
      </c>
      <c r="H209" s="67" t="s">
        <v>575</v>
      </c>
      <c r="I209" s="78" t="s">
        <v>576</v>
      </c>
      <c r="J209" s="68" t="s">
        <v>496</v>
      </c>
      <c r="K209" s="68" t="s">
        <v>499</v>
      </c>
      <c r="L209" s="263" t="s">
        <v>575</v>
      </c>
      <c r="M209" s="249" t="s">
        <v>28</v>
      </c>
      <c r="N209" s="69">
        <v>42520</v>
      </c>
      <c r="O209" s="69">
        <v>42544</v>
      </c>
      <c r="P209" s="69">
        <v>42908</v>
      </c>
      <c r="Q209" s="70">
        <v>19500</v>
      </c>
      <c r="R209" s="71">
        <v>0.75</v>
      </c>
      <c r="S209" s="70" t="s">
        <v>362</v>
      </c>
      <c r="T209" s="70">
        <v>14625</v>
      </c>
    </row>
    <row r="210" spans="2:20" s="1" customFormat="1" ht="26.4" x14ac:dyDescent="0.25">
      <c r="B210" s="322"/>
      <c r="C210" s="323"/>
      <c r="D210" s="289"/>
      <c r="E210" s="323"/>
      <c r="F210" s="67" t="s">
        <v>2157</v>
      </c>
      <c r="G210" s="67" t="s">
        <v>1533</v>
      </c>
      <c r="H210" s="67" t="s">
        <v>769</v>
      </c>
      <c r="I210" s="78" t="s">
        <v>770</v>
      </c>
      <c r="J210" s="68" t="s">
        <v>496</v>
      </c>
      <c r="K210" s="68" t="s">
        <v>499</v>
      </c>
      <c r="L210" s="263" t="s">
        <v>769</v>
      </c>
      <c r="M210" s="249" t="s">
        <v>17</v>
      </c>
      <c r="N210" s="69">
        <v>42642</v>
      </c>
      <c r="O210" s="69">
        <v>42522</v>
      </c>
      <c r="P210" s="69">
        <v>43251</v>
      </c>
      <c r="Q210" s="70">
        <v>356974.38</v>
      </c>
      <c r="R210" s="71">
        <v>0.45</v>
      </c>
      <c r="S210" s="70" t="s">
        <v>362</v>
      </c>
      <c r="T210" s="70">
        <v>160638.47</v>
      </c>
    </row>
    <row r="211" spans="2:20" s="1" customFormat="1" ht="39.6" x14ac:dyDescent="0.25">
      <c r="B211" s="322"/>
      <c r="C211" s="323"/>
      <c r="D211" s="289"/>
      <c r="E211" s="323"/>
      <c r="F211" s="67" t="s">
        <v>2157</v>
      </c>
      <c r="G211" s="67" t="s">
        <v>1534</v>
      </c>
      <c r="H211" s="67" t="s">
        <v>758</v>
      </c>
      <c r="I211" s="78" t="s">
        <v>759</v>
      </c>
      <c r="J211" s="68" t="s">
        <v>496</v>
      </c>
      <c r="K211" s="68" t="s">
        <v>499</v>
      </c>
      <c r="L211" s="263" t="s">
        <v>758</v>
      </c>
      <c r="M211" s="249" t="s">
        <v>36</v>
      </c>
      <c r="N211" s="69">
        <v>42642</v>
      </c>
      <c r="O211" s="69">
        <v>42503</v>
      </c>
      <c r="P211" s="69">
        <v>43220</v>
      </c>
      <c r="Q211" s="70">
        <v>1182863.1399999999</v>
      </c>
      <c r="R211" s="71">
        <v>0.42</v>
      </c>
      <c r="S211" s="70" t="s">
        <v>362</v>
      </c>
      <c r="T211" s="70">
        <v>500000</v>
      </c>
    </row>
    <row r="212" spans="2:20" s="1" customFormat="1" ht="26.4" x14ac:dyDescent="0.25">
      <c r="B212" s="322"/>
      <c r="C212" s="323"/>
      <c r="D212" s="289"/>
      <c r="E212" s="323"/>
      <c r="F212" s="67" t="s">
        <v>2157</v>
      </c>
      <c r="G212" s="67" t="s">
        <v>1535</v>
      </c>
      <c r="H212" s="67" t="s">
        <v>767</v>
      </c>
      <c r="I212" s="78" t="s">
        <v>768</v>
      </c>
      <c r="J212" s="68" t="s">
        <v>496</v>
      </c>
      <c r="K212" s="68" t="s">
        <v>499</v>
      </c>
      <c r="L212" s="263" t="s">
        <v>767</v>
      </c>
      <c r="M212" s="249" t="s">
        <v>14</v>
      </c>
      <c r="N212" s="69">
        <v>42642</v>
      </c>
      <c r="O212" s="69">
        <v>42552</v>
      </c>
      <c r="P212" s="69">
        <v>43281</v>
      </c>
      <c r="Q212" s="70">
        <v>100375</v>
      </c>
      <c r="R212" s="71">
        <v>0.45</v>
      </c>
      <c r="S212" s="70" t="s">
        <v>362</v>
      </c>
      <c r="T212" s="70">
        <v>45168.75</v>
      </c>
    </row>
    <row r="213" spans="2:20" s="1" customFormat="1" ht="26.4" x14ac:dyDescent="0.25">
      <c r="B213" s="322"/>
      <c r="C213" s="323"/>
      <c r="D213" s="289"/>
      <c r="E213" s="323"/>
      <c r="F213" s="67" t="s">
        <v>2157</v>
      </c>
      <c r="G213" s="67" t="s">
        <v>1452</v>
      </c>
      <c r="H213" s="67" t="s">
        <v>751</v>
      </c>
      <c r="I213" s="78" t="s">
        <v>752</v>
      </c>
      <c r="J213" s="68" t="s">
        <v>496</v>
      </c>
      <c r="K213" s="68" t="s">
        <v>499</v>
      </c>
      <c r="L213" s="263" t="s">
        <v>751</v>
      </c>
      <c r="M213" s="249" t="s">
        <v>28</v>
      </c>
      <c r="N213" s="69">
        <v>42642</v>
      </c>
      <c r="O213" s="69">
        <v>42750</v>
      </c>
      <c r="P213" s="69">
        <v>43479</v>
      </c>
      <c r="Q213" s="70">
        <v>290665</v>
      </c>
      <c r="R213" s="71">
        <v>0.45</v>
      </c>
      <c r="S213" s="70" t="s">
        <v>362</v>
      </c>
      <c r="T213" s="70">
        <v>130799.25</v>
      </c>
    </row>
    <row r="214" spans="2:20" s="1" customFormat="1" ht="26.4" x14ac:dyDescent="0.25">
      <c r="B214" s="322"/>
      <c r="C214" s="323"/>
      <c r="D214" s="289"/>
      <c r="E214" s="323"/>
      <c r="F214" s="67" t="s">
        <v>2157</v>
      </c>
      <c r="G214" s="67" t="s">
        <v>1371</v>
      </c>
      <c r="H214" s="67" t="s">
        <v>1140</v>
      </c>
      <c r="I214" s="78" t="s">
        <v>1141</v>
      </c>
      <c r="J214" s="68" t="s">
        <v>496</v>
      </c>
      <c r="K214" s="68" t="s">
        <v>499</v>
      </c>
      <c r="L214" s="263" t="s">
        <v>1140</v>
      </c>
      <c r="M214" s="249" t="s">
        <v>1142</v>
      </c>
      <c r="N214" s="69">
        <v>42811</v>
      </c>
      <c r="O214" s="69">
        <v>42522</v>
      </c>
      <c r="P214" s="69">
        <v>43251</v>
      </c>
      <c r="Q214" s="70">
        <v>128962.5</v>
      </c>
      <c r="R214" s="71">
        <v>0.45</v>
      </c>
      <c r="S214" s="86" t="s">
        <v>920</v>
      </c>
      <c r="T214" s="70">
        <v>58033.13</v>
      </c>
    </row>
    <row r="215" spans="2:20" s="1" customFormat="1" ht="26.4" x14ac:dyDescent="0.25">
      <c r="B215" s="322"/>
      <c r="C215" s="323"/>
      <c r="D215" s="289"/>
      <c r="E215" s="323"/>
      <c r="F215" s="67" t="s">
        <v>2157</v>
      </c>
      <c r="G215" s="67" t="s">
        <v>1536</v>
      </c>
      <c r="H215" s="67" t="s">
        <v>771</v>
      </c>
      <c r="I215" s="78" t="s">
        <v>772</v>
      </c>
      <c r="J215" s="68" t="s">
        <v>496</v>
      </c>
      <c r="K215" s="68" t="s">
        <v>499</v>
      </c>
      <c r="L215" s="263" t="s">
        <v>771</v>
      </c>
      <c r="M215" s="249" t="s">
        <v>28</v>
      </c>
      <c r="N215" s="69">
        <v>42642</v>
      </c>
      <c r="O215" s="69">
        <v>42614</v>
      </c>
      <c r="P215" s="69">
        <v>43343</v>
      </c>
      <c r="Q215" s="70">
        <v>249129.88</v>
      </c>
      <c r="R215" s="71">
        <v>0.45</v>
      </c>
      <c r="S215" s="70" t="s">
        <v>362</v>
      </c>
      <c r="T215" s="70">
        <v>112108.45</v>
      </c>
    </row>
    <row r="216" spans="2:20" s="1" customFormat="1" ht="26.4" x14ac:dyDescent="0.25">
      <c r="B216" s="322"/>
      <c r="C216" s="323"/>
      <c r="D216" s="289"/>
      <c r="E216" s="323"/>
      <c r="F216" s="67" t="s">
        <v>2157</v>
      </c>
      <c r="G216" s="67" t="s">
        <v>1537</v>
      </c>
      <c r="H216" s="67" t="s">
        <v>762</v>
      </c>
      <c r="I216" s="78" t="s">
        <v>763</v>
      </c>
      <c r="J216" s="68" t="s">
        <v>496</v>
      </c>
      <c r="K216" s="68" t="s">
        <v>499</v>
      </c>
      <c r="L216" s="263" t="s">
        <v>762</v>
      </c>
      <c r="M216" s="249" t="s">
        <v>36</v>
      </c>
      <c r="N216" s="69">
        <v>42642</v>
      </c>
      <c r="O216" s="69">
        <v>42503</v>
      </c>
      <c r="P216" s="69">
        <v>43220</v>
      </c>
      <c r="Q216" s="70">
        <v>53700</v>
      </c>
      <c r="R216" s="71">
        <v>0.45</v>
      </c>
      <c r="S216" s="70" t="s">
        <v>362</v>
      </c>
      <c r="T216" s="70">
        <v>24165</v>
      </c>
    </row>
    <row r="217" spans="2:20" s="1" customFormat="1" ht="26.4" x14ac:dyDescent="0.25">
      <c r="B217" s="322"/>
      <c r="C217" s="323"/>
      <c r="D217" s="289"/>
      <c r="E217" s="323"/>
      <c r="F217" s="67" t="s">
        <v>2157</v>
      </c>
      <c r="G217" s="67" t="s">
        <v>1538</v>
      </c>
      <c r="H217" s="67" t="s">
        <v>1143</v>
      </c>
      <c r="I217" s="78" t="s">
        <v>1144</v>
      </c>
      <c r="J217" s="68" t="s">
        <v>496</v>
      </c>
      <c r="K217" s="68" t="s">
        <v>499</v>
      </c>
      <c r="L217" s="263" t="s">
        <v>1143</v>
      </c>
      <c r="M217" s="249" t="s">
        <v>28</v>
      </c>
      <c r="N217" s="69">
        <v>42811</v>
      </c>
      <c r="O217" s="69">
        <v>42826</v>
      </c>
      <c r="P217" s="69">
        <v>43554</v>
      </c>
      <c r="Q217" s="70">
        <v>321195.62</v>
      </c>
      <c r="R217" s="71">
        <v>0.45</v>
      </c>
      <c r="S217" s="70" t="s">
        <v>362</v>
      </c>
      <c r="T217" s="70">
        <v>144538.03</v>
      </c>
    </row>
    <row r="218" spans="2:20" s="1" customFormat="1" ht="26.4" x14ac:dyDescent="0.25">
      <c r="B218" s="322"/>
      <c r="C218" s="323"/>
      <c r="D218" s="289"/>
      <c r="E218" s="323"/>
      <c r="F218" s="67" t="s">
        <v>2157</v>
      </c>
      <c r="G218" s="67" t="s">
        <v>1372</v>
      </c>
      <c r="H218" s="67" t="s">
        <v>764</v>
      </c>
      <c r="I218" s="78" t="s">
        <v>765</v>
      </c>
      <c r="J218" s="68" t="s">
        <v>496</v>
      </c>
      <c r="K218" s="68" t="s">
        <v>499</v>
      </c>
      <c r="L218" s="263" t="s">
        <v>764</v>
      </c>
      <c r="M218" s="249" t="s">
        <v>295</v>
      </c>
      <c r="N218" s="69">
        <v>42642</v>
      </c>
      <c r="O218" s="69">
        <v>42614</v>
      </c>
      <c r="P218" s="69">
        <v>43343</v>
      </c>
      <c r="Q218" s="70">
        <f>514283-30000</f>
        <v>484283</v>
      </c>
      <c r="R218" s="71">
        <v>0.46</v>
      </c>
      <c r="S218" s="86" t="s">
        <v>920</v>
      </c>
      <c r="T218" s="70">
        <f>217927.35</f>
        <v>217927.35</v>
      </c>
    </row>
    <row r="219" spans="2:20" s="1" customFormat="1" ht="26.4" x14ac:dyDescent="0.25">
      <c r="B219" s="322"/>
      <c r="C219" s="323"/>
      <c r="D219" s="289"/>
      <c r="E219" s="323"/>
      <c r="F219" s="67" t="s">
        <v>2157</v>
      </c>
      <c r="G219" s="67" t="s">
        <v>1539</v>
      </c>
      <c r="H219" s="67" t="s">
        <v>756</v>
      </c>
      <c r="I219" s="78" t="s">
        <v>757</v>
      </c>
      <c r="J219" s="68" t="s">
        <v>496</v>
      </c>
      <c r="K219" s="68" t="s">
        <v>499</v>
      </c>
      <c r="L219" s="263" t="s">
        <v>756</v>
      </c>
      <c r="M219" s="249" t="s">
        <v>17</v>
      </c>
      <c r="N219" s="69">
        <v>42642</v>
      </c>
      <c r="O219" s="69">
        <v>42583</v>
      </c>
      <c r="P219" s="69">
        <v>43312</v>
      </c>
      <c r="Q219" s="70">
        <v>152605</v>
      </c>
      <c r="R219" s="71">
        <v>0.45</v>
      </c>
      <c r="S219" s="70" t="s">
        <v>362</v>
      </c>
      <c r="T219" s="70">
        <v>68672.25</v>
      </c>
    </row>
    <row r="220" spans="2:20" s="1" customFormat="1" ht="26.4" x14ac:dyDescent="0.25">
      <c r="B220" s="322"/>
      <c r="C220" s="323"/>
      <c r="D220" s="289"/>
      <c r="E220" s="323"/>
      <c r="F220" s="67" t="s">
        <v>2157</v>
      </c>
      <c r="G220" s="67" t="s">
        <v>1541</v>
      </c>
      <c r="H220" s="67" t="s">
        <v>1145</v>
      </c>
      <c r="I220" s="78" t="s">
        <v>1146</v>
      </c>
      <c r="J220" s="68" t="s">
        <v>496</v>
      </c>
      <c r="K220" s="68" t="s">
        <v>499</v>
      </c>
      <c r="L220" s="263" t="s">
        <v>1145</v>
      </c>
      <c r="M220" s="249" t="s">
        <v>7</v>
      </c>
      <c r="N220" s="69">
        <v>42811</v>
      </c>
      <c r="O220" s="69">
        <v>42736</v>
      </c>
      <c r="P220" s="69">
        <v>43465</v>
      </c>
      <c r="Q220" s="70">
        <v>115752.5</v>
      </c>
      <c r="R220" s="71">
        <v>0.45</v>
      </c>
      <c r="S220" s="70" t="s">
        <v>362</v>
      </c>
      <c r="T220" s="70">
        <v>52088.63</v>
      </c>
    </row>
    <row r="221" spans="2:20" s="1" customFormat="1" ht="26.4" x14ac:dyDescent="0.25">
      <c r="B221" s="322"/>
      <c r="C221" s="323"/>
      <c r="D221" s="289"/>
      <c r="E221" s="323"/>
      <c r="F221" s="67" t="s">
        <v>2157</v>
      </c>
      <c r="G221" s="67" t="s">
        <v>1369</v>
      </c>
      <c r="H221" s="67" t="s">
        <v>713</v>
      </c>
      <c r="I221" s="78" t="s">
        <v>760</v>
      </c>
      <c r="J221" s="68" t="s">
        <v>496</v>
      </c>
      <c r="K221" s="68" t="s">
        <v>499</v>
      </c>
      <c r="L221" s="263" t="s">
        <v>713</v>
      </c>
      <c r="M221" s="249" t="s">
        <v>147</v>
      </c>
      <c r="N221" s="69">
        <v>42642</v>
      </c>
      <c r="O221" s="69">
        <v>42644</v>
      </c>
      <c r="P221" s="69">
        <v>43373</v>
      </c>
      <c r="Q221" s="70">
        <f>276954.75-2189.75</f>
        <v>274765</v>
      </c>
      <c r="R221" s="71">
        <v>0.45</v>
      </c>
      <c r="S221" s="86" t="s">
        <v>920</v>
      </c>
      <c r="T221" s="70">
        <f>123644.25</f>
        <v>123644.25</v>
      </c>
    </row>
    <row r="222" spans="2:20" s="1" customFormat="1" ht="26.4" x14ac:dyDescent="0.25">
      <c r="B222" s="322"/>
      <c r="C222" s="323"/>
      <c r="D222" s="289"/>
      <c r="E222" s="323"/>
      <c r="F222" s="67" t="s">
        <v>2157</v>
      </c>
      <c r="G222" s="67" t="s">
        <v>1540</v>
      </c>
      <c r="H222" s="67" t="s">
        <v>773</v>
      </c>
      <c r="I222" s="78" t="s">
        <v>774</v>
      </c>
      <c r="J222" s="68" t="s">
        <v>496</v>
      </c>
      <c r="K222" s="68" t="s">
        <v>499</v>
      </c>
      <c r="L222" s="263" t="s">
        <v>773</v>
      </c>
      <c r="M222" s="249" t="s">
        <v>1</v>
      </c>
      <c r="N222" s="69">
        <v>42642</v>
      </c>
      <c r="O222" s="69">
        <v>42614</v>
      </c>
      <c r="P222" s="69">
        <v>43343</v>
      </c>
      <c r="Q222" s="70">
        <v>307075</v>
      </c>
      <c r="R222" s="71">
        <v>0.45</v>
      </c>
      <c r="S222" s="70" t="s">
        <v>362</v>
      </c>
      <c r="T222" s="70">
        <v>138183.75</v>
      </c>
    </row>
    <row r="223" spans="2:20" s="1" customFormat="1" ht="26.4" x14ac:dyDescent="0.25">
      <c r="B223" s="322"/>
      <c r="C223" s="323"/>
      <c r="D223" s="289"/>
      <c r="E223" s="323"/>
      <c r="F223" s="67" t="s">
        <v>2157</v>
      </c>
      <c r="G223" s="67" t="s">
        <v>1542</v>
      </c>
      <c r="H223" s="67" t="s">
        <v>775</v>
      </c>
      <c r="I223" s="78" t="s">
        <v>776</v>
      </c>
      <c r="J223" s="68" t="s">
        <v>496</v>
      </c>
      <c r="K223" s="68" t="s">
        <v>499</v>
      </c>
      <c r="L223" s="263" t="s">
        <v>775</v>
      </c>
      <c r="M223" s="249" t="s">
        <v>1</v>
      </c>
      <c r="N223" s="69">
        <v>42642</v>
      </c>
      <c r="O223" s="69">
        <v>42552</v>
      </c>
      <c r="P223" s="69">
        <v>43281</v>
      </c>
      <c r="Q223" s="70">
        <v>575447.5</v>
      </c>
      <c r="R223" s="71">
        <v>0.45</v>
      </c>
      <c r="S223" s="70" t="s">
        <v>362</v>
      </c>
      <c r="T223" s="70">
        <v>258951.38</v>
      </c>
    </row>
    <row r="224" spans="2:20" s="1" customFormat="1" ht="52.8" x14ac:dyDescent="0.25">
      <c r="B224" s="322"/>
      <c r="C224" s="323"/>
      <c r="D224" s="289"/>
      <c r="E224" s="323"/>
      <c r="F224" s="67" t="s">
        <v>2157</v>
      </c>
      <c r="G224" s="67" t="s">
        <v>1543</v>
      </c>
      <c r="H224" s="67" t="s">
        <v>777</v>
      </c>
      <c r="I224" s="78" t="s">
        <v>778</v>
      </c>
      <c r="J224" s="68" t="s">
        <v>496</v>
      </c>
      <c r="K224" s="68" t="s">
        <v>499</v>
      </c>
      <c r="L224" s="263" t="s">
        <v>777</v>
      </c>
      <c r="M224" s="255" t="s">
        <v>1679</v>
      </c>
      <c r="N224" s="69">
        <v>42642</v>
      </c>
      <c r="O224" s="69">
        <v>42644</v>
      </c>
      <c r="P224" s="69">
        <v>43373</v>
      </c>
      <c r="Q224" s="70">
        <v>895727.02</v>
      </c>
      <c r="R224" s="71">
        <v>0.45</v>
      </c>
      <c r="S224" s="70" t="s">
        <v>362</v>
      </c>
      <c r="T224" s="70">
        <v>403077.16</v>
      </c>
    </row>
    <row r="225" spans="2:20" s="1" customFormat="1" ht="26.4" x14ac:dyDescent="0.25">
      <c r="B225" s="322"/>
      <c r="C225" s="323"/>
      <c r="D225" s="289"/>
      <c r="E225" s="323"/>
      <c r="F225" s="67" t="s">
        <v>2157</v>
      </c>
      <c r="G225" s="67" t="s">
        <v>1425</v>
      </c>
      <c r="H225" s="67" t="s">
        <v>749</v>
      </c>
      <c r="I225" s="78" t="s">
        <v>750</v>
      </c>
      <c r="J225" s="68" t="s">
        <v>496</v>
      </c>
      <c r="K225" s="68" t="s">
        <v>499</v>
      </c>
      <c r="L225" s="263" t="s">
        <v>749</v>
      </c>
      <c r="M225" s="249" t="s">
        <v>14</v>
      </c>
      <c r="N225" s="69">
        <v>42642</v>
      </c>
      <c r="O225" s="69">
        <v>42658</v>
      </c>
      <c r="P225" s="69">
        <v>43387</v>
      </c>
      <c r="Q225" s="70">
        <v>84740</v>
      </c>
      <c r="R225" s="71">
        <v>0.45</v>
      </c>
      <c r="S225" s="70" t="s">
        <v>362</v>
      </c>
      <c r="T225" s="70">
        <v>38133</v>
      </c>
    </row>
    <row r="226" spans="2:20" s="1" customFormat="1" ht="26.4" x14ac:dyDescent="0.25">
      <c r="B226" s="322"/>
      <c r="C226" s="323"/>
      <c r="D226" s="289"/>
      <c r="E226" s="323"/>
      <c r="F226" s="67" t="s">
        <v>2157</v>
      </c>
      <c r="G226" s="67" t="s">
        <v>1544</v>
      </c>
      <c r="H226" s="67" t="s">
        <v>754</v>
      </c>
      <c r="I226" s="78" t="s">
        <v>755</v>
      </c>
      <c r="J226" s="68" t="s">
        <v>496</v>
      </c>
      <c r="K226" s="68" t="s">
        <v>499</v>
      </c>
      <c r="L226" s="263" t="s">
        <v>754</v>
      </c>
      <c r="M226" s="255" t="s">
        <v>83</v>
      </c>
      <c r="N226" s="69">
        <v>42642</v>
      </c>
      <c r="O226" s="69">
        <v>42522</v>
      </c>
      <c r="P226" s="69">
        <v>43251</v>
      </c>
      <c r="Q226" s="70">
        <f>280177.55-51042.75</f>
        <v>229134.8</v>
      </c>
      <c r="R226" s="71">
        <v>0.48</v>
      </c>
      <c r="S226" s="86" t="s">
        <v>920</v>
      </c>
      <c r="T226" s="70">
        <f>103110.66</f>
        <v>103110.66</v>
      </c>
    </row>
    <row r="227" spans="2:20" s="1" customFormat="1" x14ac:dyDescent="0.25">
      <c r="B227" s="322"/>
      <c r="C227" s="323"/>
      <c r="D227" s="289"/>
      <c r="E227" s="323"/>
      <c r="F227" s="67" t="s">
        <v>2157</v>
      </c>
      <c r="G227" s="67" t="s">
        <v>1545</v>
      </c>
      <c r="H227" s="67" t="s">
        <v>1147</v>
      </c>
      <c r="I227" s="78" t="s">
        <v>1148</v>
      </c>
      <c r="J227" s="68" t="s">
        <v>496</v>
      </c>
      <c r="K227" s="68" t="s">
        <v>499</v>
      </c>
      <c r="L227" s="263" t="s">
        <v>1147</v>
      </c>
      <c r="M227" s="255" t="s">
        <v>1</v>
      </c>
      <c r="N227" s="69">
        <v>42807</v>
      </c>
      <c r="O227" s="69">
        <v>42826</v>
      </c>
      <c r="P227" s="69">
        <v>43551</v>
      </c>
      <c r="Q227" s="70">
        <v>94554</v>
      </c>
      <c r="R227" s="71">
        <v>0.45</v>
      </c>
      <c r="S227" s="86" t="s">
        <v>362</v>
      </c>
      <c r="T227" s="70">
        <v>42549.3</v>
      </c>
    </row>
    <row r="228" spans="2:20" s="1" customFormat="1" ht="52.8" x14ac:dyDescent="0.25">
      <c r="B228" s="322"/>
      <c r="C228" s="323"/>
      <c r="D228" s="289"/>
      <c r="E228" s="323"/>
      <c r="F228" s="67" t="s">
        <v>2158</v>
      </c>
      <c r="G228" s="67" t="s">
        <v>1546</v>
      </c>
      <c r="H228" s="67" t="s">
        <v>1166</v>
      </c>
      <c r="I228" s="78" t="s">
        <v>1194</v>
      </c>
      <c r="J228" s="68" t="s">
        <v>496</v>
      </c>
      <c r="K228" s="68" t="s">
        <v>499</v>
      </c>
      <c r="L228" s="263" t="s">
        <v>1180</v>
      </c>
      <c r="M228" s="255" t="s">
        <v>23</v>
      </c>
      <c r="N228" s="69">
        <v>42831</v>
      </c>
      <c r="O228" s="69">
        <v>42928</v>
      </c>
      <c r="P228" s="69">
        <v>43657</v>
      </c>
      <c r="Q228" s="70">
        <v>184800</v>
      </c>
      <c r="R228" s="71">
        <v>0.45</v>
      </c>
      <c r="S228" s="70" t="s">
        <v>362</v>
      </c>
      <c r="T228" s="70">
        <v>83160</v>
      </c>
    </row>
    <row r="229" spans="2:20" s="1" customFormat="1" x14ac:dyDescent="0.25">
      <c r="B229" s="322"/>
      <c r="C229" s="323"/>
      <c r="D229" s="289"/>
      <c r="E229" s="323"/>
      <c r="F229" s="78" t="s">
        <v>2158</v>
      </c>
      <c r="G229" s="78" t="s">
        <v>16</v>
      </c>
      <c r="H229" s="67" t="s">
        <v>1680</v>
      </c>
      <c r="I229" s="78" t="s">
        <v>1283</v>
      </c>
      <c r="J229" s="68" t="s">
        <v>496</v>
      </c>
      <c r="K229" s="68" t="s">
        <v>499</v>
      </c>
      <c r="L229" s="252" t="s">
        <v>1681</v>
      </c>
      <c r="M229" s="255" t="s">
        <v>14</v>
      </c>
      <c r="N229" s="69">
        <v>42913</v>
      </c>
      <c r="O229" s="69">
        <v>42826</v>
      </c>
      <c r="P229" s="69">
        <v>43555</v>
      </c>
      <c r="Q229" s="70">
        <v>251945</v>
      </c>
      <c r="R229" s="71">
        <v>0.45</v>
      </c>
      <c r="S229" s="70" t="s">
        <v>362</v>
      </c>
      <c r="T229" s="70">
        <v>113375.25</v>
      </c>
    </row>
    <row r="230" spans="2:20" s="1" customFormat="1" ht="52.8" x14ac:dyDescent="0.25">
      <c r="B230" s="322"/>
      <c r="C230" s="323"/>
      <c r="D230" s="289"/>
      <c r="E230" s="323"/>
      <c r="F230" s="67" t="s">
        <v>2158</v>
      </c>
      <c r="G230" s="67" t="s">
        <v>1157</v>
      </c>
      <c r="H230" s="67" t="s">
        <v>1167</v>
      </c>
      <c r="I230" s="78" t="s">
        <v>1195</v>
      </c>
      <c r="J230" s="68" t="s">
        <v>496</v>
      </c>
      <c r="K230" s="68" t="s">
        <v>499</v>
      </c>
      <c r="L230" s="263" t="s">
        <v>1181</v>
      </c>
      <c r="M230" s="255" t="s">
        <v>83</v>
      </c>
      <c r="N230" s="69">
        <v>42831</v>
      </c>
      <c r="O230" s="69">
        <v>42887</v>
      </c>
      <c r="P230" s="69">
        <v>43616</v>
      </c>
      <c r="Q230" s="70">
        <v>295890</v>
      </c>
      <c r="R230" s="71">
        <v>0.45</v>
      </c>
      <c r="S230" s="70" t="s">
        <v>362</v>
      </c>
      <c r="T230" s="70">
        <v>133150.5</v>
      </c>
    </row>
    <row r="231" spans="2:20" s="1" customFormat="1" ht="66" x14ac:dyDescent="0.25">
      <c r="B231" s="322"/>
      <c r="C231" s="323"/>
      <c r="D231" s="289"/>
      <c r="E231" s="323"/>
      <c r="F231" s="67" t="s">
        <v>2159</v>
      </c>
      <c r="G231" s="67" t="s">
        <v>1610</v>
      </c>
      <c r="H231" s="67" t="s">
        <v>1611</v>
      </c>
      <c r="I231" s="78" t="s">
        <v>1612</v>
      </c>
      <c r="J231" s="68" t="s">
        <v>496</v>
      </c>
      <c r="K231" s="68" t="s">
        <v>499</v>
      </c>
      <c r="L231" s="263" t="s">
        <v>1682</v>
      </c>
      <c r="M231" s="255"/>
      <c r="N231" s="69">
        <v>42964</v>
      </c>
      <c r="O231" s="69">
        <v>42669</v>
      </c>
      <c r="P231" s="69">
        <v>43458</v>
      </c>
      <c r="Q231" s="70">
        <v>123029.33</v>
      </c>
      <c r="R231" s="71">
        <v>0.55000000000000004</v>
      </c>
      <c r="S231" s="70" t="s">
        <v>362</v>
      </c>
      <c r="T231" s="70">
        <v>67973.710000000006</v>
      </c>
    </row>
    <row r="232" spans="2:20" s="1" customFormat="1" ht="52.8" x14ac:dyDescent="0.25">
      <c r="B232" s="322"/>
      <c r="C232" s="323"/>
      <c r="D232" s="289"/>
      <c r="E232" s="323"/>
      <c r="F232" s="67" t="s">
        <v>2158</v>
      </c>
      <c r="G232" s="67" t="s">
        <v>314</v>
      </c>
      <c r="H232" s="67" t="s">
        <v>1168</v>
      </c>
      <c r="I232" s="78" t="s">
        <v>1196</v>
      </c>
      <c r="J232" s="68" t="s">
        <v>496</v>
      </c>
      <c r="K232" s="68" t="s">
        <v>499</v>
      </c>
      <c r="L232" s="263" t="s">
        <v>1182</v>
      </c>
      <c r="M232" s="255" t="s">
        <v>14</v>
      </c>
      <c r="N232" s="69">
        <v>42831</v>
      </c>
      <c r="O232" s="69">
        <v>42917</v>
      </c>
      <c r="P232" s="69">
        <v>43646</v>
      </c>
      <c r="Q232" s="70">
        <v>207742.5</v>
      </c>
      <c r="R232" s="71">
        <v>0.45</v>
      </c>
      <c r="S232" s="70" t="s">
        <v>362</v>
      </c>
      <c r="T232" s="70">
        <v>93484.13</v>
      </c>
    </row>
    <row r="233" spans="2:20" s="1" customFormat="1" ht="52.8" x14ac:dyDescent="0.25">
      <c r="B233" s="322"/>
      <c r="C233" s="323"/>
      <c r="D233" s="289"/>
      <c r="E233" s="323"/>
      <c r="F233" s="67" t="s">
        <v>2158</v>
      </c>
      <c r="G233" s="67" t="s">
        <v>1158</v>
      </c>
      <c r="H233" s="67" t="s">
        <v>1169</v>
      </c>
      <c r="I233" s="78" t="s">
        <v>1197</v>
      </c>
      <c r="J233" s="68" t="s">
        <v>496</v>
      </c>
      <c r="K233" s="68" t="s">
        <v>499</v>
      </c>
      <c r="L233" s="263" t="s">
        <v>1183</v>
      </c>
      <c r="M233" s="255" t="s">
        <v>83</v>
      </c>
      <c r="N233" s="69">
        <v>42831</v>
      </c>
      <c r="O233" s="69">
        <v>42806</v>
      </c>
      <c r="P233" s="69">
        <v>43535</v>
      </c>
      <c r="Q233" s="70">
        <v>239380</v>
      </c>
      <c r="R233" s="71">
        <v>0.45</v>
      </c>
      <c r="S233" s="70" t="s">
        <v>362</v>
      </c>
      <c r="T233" s="70">
        <v>107721</v>
      </c>
    </row>
    <row r="234" spans="2:20" s="1" customFormat="1" ht="39.6" x14ac:dyDescent="0.25">
      <c r="B234" s="322"/>
      <c r="C234" s="323"/>
      <c r="D234" s="289"/>
      <c r="E234" s="323"/>
      <c r="F234" s="67" t="s">
        <v>2158</v>
      </c>
      <c r="G234" s="67" t="s">
        <v>1159</v>
      </c>
      <c r="H234" s="67" t="s">
        <v>1170</v>
      </c>
      <c r="I234" s="78" t="s">
        <v>1198</v>
      </c>
      <c r="J234" s="68" t="s">
        <v>496</v>
      </c>
      <c r="K234" s="68" t="s">
        <v>499</v>
      </c>
      <c r="L234" s="263" t="s">
        <v>1184</v>
      </c>
      <c r="M234" s="255" t="s">
        <v>14</v>
      </c>
      <c r="N234" s="69">
        <v>42831</v>
      </c>
      <c r="O234" s="69">
        <v>42948</v>
      </c>
      <c r="P234" s="69">
        <v>43677</v>
      </c>
      <c r="Q234" s="70">
        <v>383205</v>
      </c>
      <c r="R234" s="71">
        <v>0.45</v>
      </c>
      <c r="S234" s="70" t="s">
        <v>362</v>
      </c>
      <c r="T234" s="70">
        <v>172442.25</v>
      </c>
    </row>
    <row r="235" spans="2:20" s="1" customFormat="1" ht="52.8" x14ac:dyDescent="0.25">
      <c r="B235" s="322"/>
      <c r="C235" s="323"/>
      <c r="D235" s="289"/>
      <c r="E235" s="323"/>
      <c r="F235" s="67" t="s">
        <v>2158</v>
      </c>
      <c r="G235" s="67" t="s">
        <v>267</v>
      </c>
      <c r="H235" s="67" t="s">
        <v>1171</v>
      </c>
      <c r="I235" s="78" t="s">
        <v>1199</v>
      </c>
      <c r="J235" s="68" t="s">
        <v>496</v>
      </c>
      <c r="K235" s="68" t="s">
        <v>499</v>
      </c>
      <c r="L235" s="263" t="s">
        <v>1185</v>
      </c>
      <c r="M235" s="255" t="s">
        <v>14</v>
      </c>
      <c r="N235" s="69">
        <v>42831</v>
      </c>
      <c r="O235" s="69">
        <v>42767</v>
      </c>
      <c r="P235" s="69">
        <v>43496</v>
      </c>
      <c r="Q235" s="70">
        <v>168557.5</v>
      </c>
      <c r="R235" s="71">
        <v>0.45</v>
      </c>
      <c r="S235" s="70" t="s">
        <v>362</v>
      </c>
      <c r="T235" s="70">
        <v>75850.880000000005</v>
      </c>
    </row>
    <row r="236" spans="2:20" s="1" customFormat="1" ht="66" x14ac:dyDescent="0.25">
      <c r="B236" s="322"/>
      <c r="C236" s="323"/>
      <c r="D236" s="289"/>
      <c r="E236" s="323"/>
      <c r="F236" s="67" t="s">
        <v>2158</v>
      </c>
      <c r="G236" s="67" t="s">
        <v>1160</v>
      </c>
      <c r="H236" s="67" t="s">
        <v>1172</v>
      </c>
      <c r="I236" s="78" t="s">
        <v>1200</v>
      </c>
      <c r="J236" s="68" t="s">
        <v>496</v>
      </c>
      <c r="K236" s="68" t="s">
        <v>499</v>
      </c>
      <c r="L236" s="263" t="s">
        <v>1186</v>
      </c>
      <c r="M236" s="255" t="s">
        <v>36</v>
      </c>
      <c r="N236" s="69">
        <v>42831</v>
      </c>
      <c r="O236" s="69">
        <v>42735</v>
      </c>
      <c r="P236" s="69">
        <v>43464</v>
      </c>
      <c r="Q236" s="70">
        <v>431162.5</v>
      </c>
      <c r="R236" s="71">
        <v>0.45</v>
      </c>
      <c r="S236" s="70" t="s">
        <v>362</v>
      </c>
      <c r="T236" s="70">
        <v>194023.13</v>
      </c>
    </row>
    <row r="237" spans="2:20" s="1" customFormat="1" ht="39.6" x14ac:dyDescent="0.25">
      <c r="B237" s="322"/>
      <c r="C237" s="323"/>
      <c r="D237" s="289"/>
      <c r="E237" s="323"/>
      <c r="F237" s="67" t="s">
        <v>2158</v>
      </c>
      <c r="G237" s="67" t="s">
        <v>1161</v>
      </c>
      <c r="H237" s="67" t="s">
        <v>1173</v>
      </c>
      <c r="I237" s="78" t="s">
        <v>1201</v>
      </c>
      <c r="J237" s="68" t="s">
        <v>496</v>
      </c>
      <c r="K237" s="68" t="s">
        <v>499</v>
      </c>
      <c r="L237" s="263" t="s">
        <v>1187</v>
      </c>
      <c r="M237" s="255" t="s">
        <v>1</v>
      </c>
      <c r="N237" s="69">
        <v>42831</v>
      </c>
      <c r="O237" s="69">
        <v>42814</v>
      </c>
      <c r="P237" s="69">
        <v>43543</v>
      </c>
      <c r="Q237" s="70">
        <v>303064.32000000001</v>
      </c>
      <c r="R237" s="71">
        <v>0.44990000000000002</v>
      </c>
      <c r="S237" s="70" t="s">
        <v>362</v>
      </c>
      <c r="T237" s="70">
        <v>136378.94</v>
      </c>
    </row>
    <row r="238" spans="2:20" s="1" customFormat="1" ht="26.4" x14ac:dyDescent="0.25">
      <c r="B238" s="322"/>
      <c r="C238" s="323"/>
      <c r="D238" s="289"/>
      <c r="E238" s="323"/>
      <c r="F238" s="67" t="s">
        <v>2158</v>
      </c>
      <c r="G238" s="67" t="s">
        <v>1614</v>
      </c>
      <c r="H238" s="67" t="s">
        <v>1615</v>
      </c>
      <c r="I238" s="78" t="s">
        <v>1613</v>
      </c>
      <c r="J238" s="68" t="s">
        <v>496</v>
      </c>
      <c r="K238" s="68" t="s">
        <v>499</v>
      </c>
      <c r="L238" s="263" t="s">
        <v>1615</v>
      </c>
      <c r="M238" s="255" t="s">
        <v>28</v>
      </c>
      <c r="N238" s="69">
        <v>42949</v>
      </c>
      <c r="O238" s="69">
        <v>42675</v>
      </c>
      <c r="P238" s="69">
        <v>43404</v>
      </c>
      <c r="Q238" s="70">
        <v>283040</v>
      </c>
      <c r="R238" s="71">
        <v>0.45</v>
      </c>
      <c r="S238" s="70" t="s">
        <v>362</v>
      </c>
      <c r="T238" s="70">
        <v>127368</v>
      </c>
    </row>
    <row r="239" spans="2:20" s="1" customFormat="1" ht="66" x14ac:dyDescent="0.25">
      <c r="B239" s="322"/>
      <c r="C239" s="323"/>
      <c r="D239" s="289"/>
      <c r="E239" s="323"/>
      <c r="F239" s="67" t="s">
        <v>2158</v>
      </c>
      <c r="G239" s="67" t="s">
        <v>1162</v>
      </c>
      <c r="H239" s="67" t="s">
        <v>1174</v>
      </c>
      <c r="I239" s="78" t="s">
        <v>1202</v>
      </c>
      <c r="J239" s="68" t="s">
        <v>496</v>
      </c>
      <c r="K239" s="68" t="s">
        <v>499</v>
      </c>
      <c r="L239" s="263" t="s">
        <v>1188</v>
      </c>
      <c r="M239" s="255" t="s">
        <v>14</v>
      </c>
      <c r="N239" s="69">
        <v>42831</v>
      </c>
      <c r="O239" s="69">
        <v>42948</v>
      </c>
      <c r="P239" s="69">
        <v>43677</v>
      </c>
      <c r="Q239" s="70">
        <v>908705</v>
      </c>
      <c r="R239" s="71">
        <v>0.45</v>
      </c>
      <c r="S239" s="70" t="s">
        <v>362</v>
      </c>
      <c r="T239" s="70">
        <v>408917.25</v>
      </c>
    </row>
    <row r="240" spans="2:20" s="1" customFormat="1" ht="26.4" x14ac:dyDescent="0.25">
      <c r="B240" s="322"/>
      <c r="C240" s="323"/>
      <c r="D240" s="289"/>
      <c r="E240" s="323"/>
      <c r="F240" s="67" t="s">
        <v>2158</v>
      </c>
      <c r="G240" s="67" t="s">
        <v>364</v>
      </c>
      <c r="H240" s="67" t="s">
        <v>1175</v>
      </c>
      <c r="I240" s="78" t="s">
        <v>1203</v>
      </c>
      <c r="J240" s="68" t="s">
        <v>496</v>
      </c>
      <c r="K240" s="68" t="s">
        <v>499</v>
      </c>
      <c r="L240" s="263" t="s">
        <v>1189</v>
      </c>
      <c r="M240" s="255" t="s">
        <v>28</v>
      </c>
      <c r="N240" s="69">
        <v>42831</v>
      </c>
      <c r="O240" s="69">
        <v>42959</v>
      </c>
      <c r="P240" s="69">
        <v>43688</v>
      </c>
      <c r="Q240" s="70">
        <v>335020</v>
      </c>
      <c r="R240" s="71">
        <v>0.45</v>
      </c>
      <c r="S240" s="70" t="s">
        <v>362</v>
      </c>
      <c r="T240" s="70">
        <v>150759</v>
      </c>
    </row>
    <row r="241" spans="2:20" s="1" customFormat="1" ht="39.6" x14ac:dyDescent="0.25">
      <c r="B241" s="322"/>
      <c r="C241" s="323"/>
      <c r="D241" s="289"/>
      <c r="E241" s="323"/>
      <c r="F241" s="67" t="s">
        <v>2158</v>
      </c>
      <c r="G241" s="67" t="s">
        <v>1163</v>
      </c>
      <c r="H241" s="67" t="s">
        <v>1176</v>
      </c>
      <c r="I241" s="78" t="s">
        <v>1204</v>
      </c>
      <c r="J241" s="68" t="s">
        <v>496</v>
      </c>
      <c r="K241" s="68" t="s">
        <v>499</v>
      </c>
      <c r="L241" s="263" t="s">
        <v>1190</v>
      </c>
      <c r="M241" s="255" t="s">
        <v>28</v>
      </c>
      <c r="N241" s="69">
        <v>42831</v>
      </c>
      <c r="O241" s="69">
        <v>42866</v>
      </c>
      <c r="P241" s="69">
        <v>43595</v>
      </c>
      <c r="Q241" s="70">
        <v>94515</v>
      </c>
      <c r="R241" s="71">
        <v>0.45</v>
      </c>
      <c r="S241" s="70" t="s">
        <v>362</v>
      </c>
      <c r="T241" s="70">
        <v>42531.75</v>
      </c>
    </row>
    <row r="242" spans="2:20" s="1" customFormat="1" ht="66" x14ac:dyDescent="0.25">
      <c r="B242" s="322"/>
      <c r="C242" s="323"/>
      <c r="D242" s="289"/>
      <c r="E242" s="323"/>
      <c r="F242" s="67" t="s">
        <v>2158</v>
      </c>
      <c r="G242" s="67" t="s">
        <v>1164</v>
      </c>
      <c r="H242" s="67" t="s">
        <v>1177</v>
      </c>
      <c r="I242" s="78" t="s">
        <v>1205</v>
      </c>
      <c r="J242" s="68" t="s">
        <v>496</v>
      </c>
      <c r="K242" s="68" t="s">
        <v>499</v>
      </c>
      <c r="L242" s="263" t="s">
        <v>1191</v>
      </c>
      <c r="M242" s="255" t="s">
        <v>1683</v>
      </c>
      <c r="N242" s="69">
        <v>42831</v>
      </c>
      <c r="O242" s="69">
        <v>42675</v>
      </c>
      <c r="P242" s="69">
        <v>43404</v>
      </c>
      <c r="Q242" s="70">
        <v>199389</v>
      </c>
      <c r="R242" s="71">
        <v>0.45</v>
      </c>
      <c r="S242" s="70" t="s">
        <v>362</v>
      </c>
      <c r="T242" s="70">
        <v>89725.05</v>
      </c>
    </row>
    <row r="243" spans="2:20" s="1" customFormat="1" ht="66" x14ac:dyDescent="0.25">
      <c r="B243" s="322"/>
      <c r="C243" s="323"/>
      <c r="D243" s="289"/>
      <c r="E243" s="323"/>
      <c r="F243" s="67" t="s">
        <v>2158</v>
      </c>
      <c r="G243" s="67" t="s">
        <v>1165</v>
      </c>
      <c r="H243" s="67" t="s">
        <v>1178</v>
      </c>
      <c r="I243" s="78" t="s">
        <v>1206</v>
      </c>
      <c r="J243" s="68" t="s">
        <v>496</v>
      </c>
      <c r="K243" s="68" t="s">
        <v>499</v>
      </c>
      <c r="L243" s="263" t="s">
        <v>1192</v>
      </c>
      <c r="M243" s="255" t="s">
        <v>33</v>
      </c>
      <c r="N243" s="69">
        <v>42831</v>
      </c>
      <c r="O243" s="69">
        <v>42767</v>
      </c>
      <c r="P243" s="69">
        <v>43496</v>
      </c>
      <c r="Q243" s="70">
        <v>395318</v>
      </c>
      <c r="R243" s="71">
        <v>0.45</v>
      </c>
      <c r="S243" s="70" t="s">
        <v>362</v>
      </c>
      <c r="T243" s="70">
        <v>177893.1</v>
      </c>
    </row>
    <row r="244" spans="2:20" s="1" customFormat="1" ht="39.6" x14ac:dyDescent="0.25">
      <c r="B244" s="322"/>
      <c r="C244" s="323"/>
      <c r="D244" s="289"/>
      <c r="E244" s="323"/>
      <c r="F244" s="67" t="s">
        <v>2158</v>
      </c>
      <c r="G244" s="67" t="s">
        <v>433</v>
      </c>
      <c r="H244" s="67" t="s">
        <v>1179</v>
      </c>
      <c r="I244" s="78" t="s">
        <v>1207</v>
      </c>
      <c r="J244" s="68" t="s">
        <v>496</v>
      </c>
      <c r="K244" s="68" t="s">
        <v>499</v>
      </c>
      <c r="L244" s="263" t="s">
        <v>1193</v>
      </c>
      <c r="M244" s="255" t="s">
        <v>36</v>
      </c>
      <c r="N244" s="69">
        <v>42831</v>
      </c>
      <c r="O244" s="69">
        <v>42795</v>
      </c>
      <c r="P244" s="69">
        <v>43524</v>
      </c>
      <c r="Q244" s="70">
        <v>92665</v>
      </c>
      <c r="R244" s="71">
        <v>0.45</v>
      </c>
      <c r="S244" s="70" t="s">
        <v>362</v>
      </c>
      <c r="T244" s="70">
        <v>41699.25</v>
      </c>
    </row>
    <row r="245" spans="2:20" s="1" customFormat="1" ht="66" x14ac:dyDescent="0.25">
      <c r="B245" s="322"/>
      <c r="C245" s="323"/>
      <c r="D245" s="289"/>
      <c r="E245" s="323"/>
      <c r="F245" s="67" t="s">
        <v>2160</v>
      </c>
      <c r="G245" s="67" t="s">
        <v>1026</v>
      </c>
      <c r="H245" s="67" t="s">
        <v>1616</v>
      </c>
      <c r="I245" s="78" t="s">
        <v>1617</v>
      </c>
      <c r="J245" s="68" t="s">
        <v>496</v>
      </c>
      <c r="K245" s="68" t="s">
        <v>499</v>
      </c>
      <c r="L245" s="263" t="s">
        <v>1684</v>
      </c>
      <c r="M245" s="87"/>
      <c r="N245" s="69">
        <v>42808</v>
      </c>
      <c r="O245" s="69">
        <v>42816</v>
      </c>
      <c r="P245" s="69">
        <v>43545</v>
      </c>
      <c r="Q245" s="70">
        <v>714257.07</v>
      </c>
      <c r="R245" s="71">
        <v>0.7</v>
      </c>
      <c r="S245" s="70" t="s">
        <v>362</v>
      </c>
      <c r="T245" s="70">
        <v>499979.95</v>
      </c>
    </row>
    <row r="246" spans="2:20" s="1" customFormat="1" ht="66" x14ac:dyDescent="0.25">
      <c r="B246" s="322"/>
      <c r="C246" s="323"/>
      <c r="D246" s="289"/>
      <c r="E246" s="323"/>
      <c r="F246" s="67" t="s">
        <v>2159</v>
      </c>
      <c r="G246" s="67" t="s">
        <v>1618</v>
      </c>
      <c r="H246" s="67" t="s">
        <v>1619</v>
      </c>
      <c r="I246" s="78" t="s">
        <v>1620</v>
      </c>
      <c r="J246" s="68" t="s">
        <v>496</v>
      </c>
      <c r="K246" s="68" t="s">
        <v>499</v>
      </c>
      <c r="L246" s="263" t="s">
        <v>1685</v>
      </c>
      <c r="M246" s="87"/>
      <c r="N246" s="69">
        <v>42964</v>
      </c>
      <c r="O246" s="69">
        <v>42736</v>
      </c>
      <c r="P246" s="69">
        <v>43465</v>
      </c>
      <c r="Q246" s="70">
        <v>63419.97</v>
      </c>
      <c r="R246" s="71">
        <v>0.53</v>
      </c>
      <c r="S246" s="70" t="s">
        <v>362</v>
      </c>
      <c r="T246" s="70">
        <v>33599.99</v>
      </c>
    </row>
    <row r="247" spans="2:20" s="1" customFormat="1" ht="66" x14ac:dyDescent="0.25">
      <c r="B247" s="322"/>
      <c r="C247" s="323"/>
      <c r="D247" s="289"/>
      <c r="E247" s="323"/>
      <c r="F247" s="67" t="s">
        <v>2159</v>
      </c>
      <c r="G247" s="67" t="s">
        <v>1623</v>
      </c>
      <c r="H247" s="67" t="s">
        <v>1624</v>
      </c>
      <c r="I247" s="78" t="s">
        <v>1621</v>
      </c>
      <c r="J247" s="68" t="s">
        <v>496</v>
      </c>
      <c r="K247" s="68" t="s">
        <v>499</v>
      </c>
      <c r="L247" s="263" t="s">
        <v>1686</v>
      </c>
      <c r="M247" s="255"/>
      <c r="N247" s="69">
        <v>42964</v>
      </c>
      <c r="O247" s="69">
        <v>42737</v>
      </c>
      <c r="P247" s="69">
        <v>43465</v>
      </c>
      <c r="Q247" s="70">
        <v>165177.72</v>
      </c>
      <c r="R247" s="71">
        <v>0.52</v>
      </c>
      <c r="S247" s="70" t="s">
        <v>362</v>
      </c>
      <c r="T247" s="70">
        <v>85868.13</v>
      </c>
    </row>
    <row r="248" spans="2:20" s="1" customFormat="1" ht="66" x14ac:dyDescent="0.25">
      <c r="B248" s="322"/>
      <c r="C248" s="323"/>
      <c r="D248" s="289"/>
      <c r="E248" s="323"/>
      <c r="F248" s="67" t="s">
        <v>2159</v>
      </c>
      <c r="G248" s="67" t="s">
        <v>1625</v>
      </c>
      <c r="H248" s="67" t="s">
        <v>1626</v>
      </c>
      <c r="I248" s="78" t="s">
        <v>1622</v>
      </c>
      <c r="J248" s="68" t="s">
        <v>496</v>
      </c>
      <c r="K248" s="68" t="s">
        <v>499</v>
      </c>
      <c r="L248" s="263" t="s">
        <v>1687</v>
      </c>
      <c r="M248" s="255"/>
      <c r="N248" s="69">
        <v>42964</v>
      </c>
      <c r="O248" s="69">
        <v>42737</v>
      </c>
      <c r="P248" s="69">
        <v>43465</v>
      </c>
      <c r="Q248" s="70">
        <v>26630.23</v>
      </c>
      <c r="R248" s="71">
        <v>0.55000000000000004</v>
      </c>
      <c r="S248" s="70" t="s">
        <v>362</v>
      </c>
      <c r="T248" s="70">
        <v>14713.2</v>
      </c>
    </row>
    <row r="249" spans="2:20" s="1" customFormat="1" ht="52.8" x14ac:dyDescent="0.25">
      <c r="B249" s="322"/>
      <c r="C249" s="323"/>
      <c r="D249" s="289"/>
      <c r="E249" s="323"/>
      <c r="F249" s="78" t="s">
        <v>2161</v>
      </c>
      <c r="G249" s="67" t="s">
        <v>1946</v>
      </c>
      <c r="H249" s="83" t="s">
        <v>2026</v>
      </c>
      <c r="I249" s="83" t="s">
        <v>2027</v>
      </c>
      <c r="J249" s="68" t="s">
        <v>496</v>
      </c>
      <c r="K249" s="68" t="s">
        <v>499</v>
      </c>
      <c r="L249" s="271" t="s">
        <v>2060</v>
      </c>
      <c r="M249" s="84" t="s">
        <v>28</v>
      </c>
      <c r="N249" s="69">
        <v>43153</v>
      </c>
      <c r="O249" s="69">
        <v>42876</v>
      </c>
      <c r="P249" s="69">
        <v>43605</v>
      </c>
      <c r="Q249" s="70">
        <v>386914.32</v>
      </c>
      <c r="R249" s="71">
        <v>0.45</v>
      </c>
      <c r="S249" s="70" t="s">
        <v>362</v>
      </c>
      <c r="T249" s="70">
        <v>174111.44</v>
      </c>
    </row>
    <row r="250" spans="2:20" s="1" customFormat="1" ht="26.4" x14ac:dyDescent="0.25">
      <c r="B250" s="322"/>
      <c r="C250" s="323"/>
      <c r="D250" s="289"/>
      <c r="E250" s="323"/>
      <c r="F250" s="78" t="s">
        <v>2161</v>
      </c>
      <c r="G250" s="67" t="s">
        <v>2187</v>
      </c>
      <c r="H250" s="83" t="s">
        <v>2188</v>
      </c>
      <c r="I250" s="83" t="s">
        <v>2189</v>
      </c>
      <c r="J250" s="180" t="s">
        <v>496</v>
      </c>
      <c r="K250" s="180" t="s">
        <v>499</v>
      </c>
      <c r="L250" s="271" t="s">
        <v>2191</v>
      </c>
      <c r="M250" s="84" t="s">
        <v>36</v>
      </c>
      <c r="N250" s="69">
        <v>43153</v>
      </c>
      <c r="O250" s="69">
        <v>42979</v>
      </c>
      <c r="P250" s="69">
        <v>43708</v>
      </c>
      <c r="Q250" s="70">
        <v>222020</v>
      </c>
      <c r="R250" s="71">
        <v>0.45</v>
      </c>
      <c r="S250" s="70" t="s">
        <v>362</v>
      </c>
      <c r="T250" s="70">
        <v>99909</v>
      </c>
    </row>
    <row r="251" spans="2:20" s="1" customFormat="1" ht="66" x14ac:dyDescent="0.25">
      <c r="B251" s="322"/>
      <c r="C251" s="323"/>
      <c r="D251" s="289"/>
      <c r="E251" s="323"/>
      <c r="F251" s="78" t="s">
        <v>2161</v>
      </c>
      <c r="G251" s="67" t="s">
        <v>309</v>
      </c>
      <c r="H251" s="83" t="s">
        <v>2028</v>
      </c>
      <c r="I251" s="83" t="s">
        <v>2029</v>
      </c>
      <c r="J251" s="68" t="s">
        <v>496</v>
      </c>
      <c r="K251" s="68" t="s">
        <v>499</v>
      </c>
      <c r="L251" s="271" t="s">
        <v>2061</v>
      </c>
      <c r="M251" s="84" t="s">
        <v>17</v>
      </c>
      <c r="N251" s="69">
        <v>43153</v>
      </c>
      <c r="O251" s="69">
        <v>42885</v>
      </c>
      <c r="P251" s="69">
        <v>43614</v>
      </c>
      <c r="Q251" s="70">
        <v>211717.79</v>
      </c>
      <c r="R251" s="71">
        <v>0.45</v>
      </c>
      <c r="S251" s="70" t="s">
        <v>362</v>
      </c>
      <c r="T251" s="70">
        <v>95273.01</v>
      </c>
    </row>
    <row r="252" spans="2:20" s="1" customFormat="1" ht="39.6" x14ac:dyDescent="0.25">
      <c r="B252" s="322"/>
      <c r="C252" s="323"/>
      <c r="D252" s="289"/>
      <c r="E252" s="323"/>
      <c r="F252" s="78" t="s">
        <v>2161</v>
      </c>
      <c r="G252" s="67" t="s">
        <v>1793</v>
      </c>
      <c r="H252" s="83" t="s">
        <v>2030</v>
      </c>
      <c r="I252" s="83" t="s">
        <v>2031</v>
      </c>
      <c r="J252" s="68" t="s">
        <v>496</v>
      </c>
      <c r="K252" s="68" t="s">
        <v>499</v>
      </c>
      <c r="L252" s="271" t="s">
        <v>2062</v>
      </c>
      <c r="M252" s="84" t="s">
        <v>14</v>
      </c>
      <c r="N252" s="69">
        <v>43153</v>
      </c>
      <c r="O252" s="69">
        <v>42948</v>
      </c>
      <c r="P252" s="69">
        <v>43677</v>
      </c>
      <c r="Q252" s="70">
        <v>213548.02</v>
      </c>
      <c r="R252" s="71">
        <v>0.45</v>
      </c>
      <c r="S252" s="70" t="s">
        <v>362</v>
      </c>
      <c r="T252" s="70">
        <v>96096.61</v>
      </c>
    </row>
    <row r="253" spans="2:20" s="1" customFormat="1" ht="66" x14ac:dyDescent="0.25">
      <c r="B253" s="322"/>
      <c r="C253" s="323"/>
      <c r="D253" s="289"/>
      <c r="E253" s="323"/>
      <c r="F253" s="78" t="s">
        <v>2161</v>
      </c>
      <c r="G253" s="67" t="s">
        <v>1953</v>
      </c>
      <c r="H253" s="83" t="s">
        <v>2032</v>
      </c>
      <c r="I253" s="83" t="s">
        <v>2033</v>
      </c>
      <c r="J253" s="68" t="s">
        <v>496</v>
      </c>
      <c r="K253" s="68" t="s">
        <v>499</v>
      </c>
      <c r="L253" s="271" t="s">
        <v>2063</v>
      </c>
      <c r="M253" s="84" t="s">
        <v>1</v>
      </c>
      <c r="N253" s="69">
        <v>43153</v>
      </c>
      <c r="O253" s="69">
        <v>43160</v>
      </c>
      <c r="P253" s="69">
        <v>43890</v>
      </c>
      <c r="Q253" s="70">
        <v>244102.5</v>
      </c>
      <c r="R253" s="71">
        <v>0.45</v>
      </c>
      <c r="S253" s="70" t="s">
        <v>362</v>
      </c>
      <c r="T253" s="70">
        <v>109846.13</v>
      </c>
    </row>
    <row r="254" spans="2:20" s="1" customFormat="1" ht="52.8" x14ac:dyDescent="0.25">
      <c r="B254" s="322"/>
      <c r="C254" s="323"/>
      <c r="D254" s="289"/>
      <c r="E254" s="323"/>
      <c r="F254" s="78" t="s">
        <v>2161</v>
      </c>
      <c r="G254" s="67" t="s">
        <v>1951</v>
      </c>
      <c r="H254" s="83" t="s">
        <v>2034</v>
      </c>
      <c r="I254" s="83" t="s">
        <v>2035</v>
      </c>
      <c r="J254" s="68" t="s">
        <v>496</v>
      </c>
      <c r="K254" s="68" t="s">
        <v>499</v>
      </c>
      <c r="L254" s="271" t="s">
        <v>2064</v>
      </c>
      <c r="M254" s="84" t="s">
        <v>17</v>
      </c>
      <c r="N254" s="69">
        <v>43153</v>
      </c>
      <c r="O254" s="69">
        <v>43160</v>
      </c>
      <c r="P254" s="69">
        <v>43890</v>
      </c>
      <c r="Q254" s="70">
        <v>176572</v>
      </c>
      <c r="R254" s="71">
        <v>0.45</v>
      </c>
      <c r="S254" s="70" t="s">
        <v>362</v>
      </c>
      <c r="T254" s="70">
        <v>79457.399999999994</v>
      </c>
    </row>
    <row r="255" spans="2:20" s="1" customFormat="1" ht="26.4" x14ac:dyDescent="0.25">
      <c r="B255" s="322"/>
      <c r="C255" s="323"/>
      <c r="D255" s="289"/>
      <c r="E255" s="323"/>
      <c r="F255" s="78" t="s">
        <v>2161</v>
      </c>
      <c r="G255" s="67" t="s">
        <v>2016</v>
      </c>
      <c r="H255" s="83" t="s">
        <v>2036</v>
      </c>
      <c r="I255" s="83" t="s">
        <v>2037</v>
      </c>
      <c r="J255" s="68" t="s">
        <v>496</v>
      </c>
      <c r="K255" s="68" t="s">
        <v>499</v>
      </c>
      <c r="L255" s="271" t="s">
        <v>2065</v>
      </c>
      <c r="M255" s="84" t="s">
        <v>23</v>
      </c>
      <c r="N255" s="69">
        <v>43153</v>
      </c>
      <c r="O255" s="69">
        <v>43009</v>
      </c>
      <c r="P255" s="69">
        <v>43738</v>
      </c>
      <c r="Q255" s="70">
        <v>71909</v>
      </c>
      <c r="R255" s="71">
        <v>0.45</v>
      </c>
      <c r="S255" s="70" t="s">
        <v>362</v>
      </c>
      <c r="T255" s="70">
        <v>32359.05</v>
      </c>
    </row>
    <row r="256" spans="2:20" s="1" customFormat="1" ht="66" x14ac:dyDescent="0.25">
      <c r="B256" s="322"/>
      <c r="C256" s="323"/>
      <c r="D256" s="289"/>
      <c r="E256" s="323"/>
      <c r="F256" s="78" t="s">
        <v>2161</v>
      </c>
      <c r="G256" s="67" t="s">
        <v>2192</v>
      </c>
      <c r="H256" s="83" t="s">
        <v>2193</v>
      </c>
      <c r="I256" s="83" t="s">
        <v>2194</v>
      </c>
      <c r="J256" s="180" t="s">
        <v>2190</v>
      </c>
      <c r="K256" s="180" t="s">
        <v>499</v>
      </c>
      <c r="L256" s="271" t="s">
        <v>2195</v>
      </c>
      <c r="M256" s="84" t="s">
        <v>1</v>
      </c>
      <c r="N256" s="69">
        <v>43153</v>
      </c>
      <c r="O256" s="69">
        <v>42948</v>
      </c>
      <c r="P256" s="69">
        <v>43677</v>
      </c>
      <c r="Q256" s="70">
        <v>206345.05</v>
      </c>
      <c r="R256" s="71">
        <v>0.45</v>
      </c>
      <c r="S256" s="70" t="s">
        <v>362</v>
      </c>
      <c r="T256" s="70">
        <v>92855.27</v>
      </c>
    </row>
    <row r="257" spans="2:20" s="1" customFormat="1" ht="52.8" x14ac:dyDescent="0.25">
      <c r="B257" s="322"/>
      <c r="C257" s="323"/>
      <c r="D257" s="289"/>
      <c r="E257" s="323"/>
      <c r="F257" s="78" t="s">
        <v>2161</v>
      </c>
      <c r="G257" s="67" t="s">
        <v>2017</v>
      </c>
      <c r="H257" s="83" t="s">
        <v>2038</v>
      </c>
      <c r="I257" s="83" t="s">
        <v>2039</v>
      </c>
      <c r="J257" s="68" t="s">
        <v>496</v>
      </c>
      <c r="K257" s="68" t="s">
        <v>499</v>
      </c>
      <c r="L257" s="271" t="s">
        <v>2066</v>
      </c>
      <c r="M257" s="84" t="s">
        <v>1</v>
      </c>
      <c r="N257" s="69">
        <v>43153</v>
      </c>
      <c r="O257" s="69">
        <v>42948</v>
      </c>
      <c r="P257" s="69">
        <v>43677</v>
      </c>
      <c r="Q257" s="70">
        <v>112470.94</v>
      </c>
      <c r="R257" s="71">
        <v>0.45</v>
      </c>
      <c r="S257" s="70" t="s">
        <v>362</v>
      </c>
      <c r="T257" s="70">
        <v>50611.92</v>
      </c>
    </row>
    <row r="258" spans="2:20" s="1" customFormat="1" ht="66" x14ac:dyDescent="0.25">
      <c r="B258" s="322"/>
      <c r="C258" s="323"/>
      <c r="D258" s="289"/>
      <c r="E258" s="323"/>
      <c r="F258" s="78" t="s">
        <v>2161</v>
      </c>
      <c r="G258" s="67" t="s">
        <v>2018</v>
      </c>
      <c r="H258" s="83" t="s">
        <v>2040</v>
      </c>
      <c r="I258" s="83" t="s">
        <v>2041</v>
      </c>
      <c r="J258" s="68" t="s">
        <v>496</v>
      </c>
      <c r="K258" s="68" t="s">
        <v>499</v>
      </c>
      <c r="L258" s="271" t="s">
        <v>2067</v>
      </c>
      <c r="M258" s="84" t="s">
        <v>28</v>
      </c>
      <c r="N258" s="69">
        <v>43153</v>
      </c>
      <c r="O258" s="69">
        <v>43191</v>
      </c>
      <c r="P258" s="69">
        <v>43921</v>
      </c>
      <c r="Q258" s="70">
        <v>427405</v>
      </c>
      <c r="R258" s="71">
        <v>0.45</v>
      </c>
      <c r="S258" s="70" t="s">
        <v>362</v>
      </c>
      <c r="T258" s="70">
        <v>192332.25</v>
      </c>
    </row>
    <row r="259" spans="2:20" s="1" customFormat="1" ht="52.8" x14ac:dyDescent="0.25">
      <c r="B259" s="322"/>
      <c r="C259" s="323"/>
      <c r="D259" s="289"/>
      <c r="E259" s="323"/>
      <c r="F259" s="78" t="s">
        <v>2161</v>
      </c>
      <c r="G259" s="67" t="s">
        <v>1798</v>
      </c>
      <c r="H259" s="83" t="s">
        <v>2042</v>
      </c>
      <c r="I259" s="83" t="s">
        <v>2043</v>
      </c>
      <c r="J259" s="68" t="s">
        <v>496</v>
      </c>
      <c r="K259" s="68" t="s">
        <v>499</v>
      </c>
      <c r="L259" s="271" t="s">
        <v>2068</v>
      </c>
      <c r="M259" s="84" t="s">
        <v>14</v>
      </c>
      <c r="N259" s="69">
        <v>43153</v>
      </c>
      <c r="O259" s="69">
        <v>43191</v>
      </c>
      <c r="P259" s="69">
        <v>43921</v>
      </c>
      <c r="Q259" s="70">
        <v>178642.5</v>
      </c>
      <c r="R259" s="71">
        <v>0.45</v>
      </c>
      <c r="S259" s="70" t="s">
        <v>362</v>
      </c>
      <c r="T259" s="70">
        <v>80389.13</v>
      </c>
    </row>
    <row r="260" spans="2:20" s="1" customFormat="1" ht="52.8" x14ac:dyDescent="0.25">
      <c r="B260" s="322"/>
      <c r="C260" s="323"/>
      <c r="D260" s="289"/>
      <c r="E260" s="323"/>
      <c r="F260" s="78" t="s">
        <v>2161</v>
      </c>
      <c r="G260" s="67" t="s">
        <v>2019</v>
      </c>
      <c r="H260" s="83" t="s">
        <v>2044</v>
      </c>
      <c r="I260" s="83" t="s">
        <v>2045</v>
      </c>
      <c r="J260" s="68" t="s">
        <v>496</v>
      </c>
      <c r="K260" s="68" t="s">
        <v>499</v>
      </c>
      <c r="L260" s="271" t="s">
        <v>2069</v>
      </c>
      <c r="M260" s="84" t="s">
        <v>36</v>
      </c>
      <c r="N260" s="69">
        <v>43153</v>
      </c>
      <c r="O260" s="69">
        <v>42979</v>
      </c>
      <c r="P260" s="69">
        <v>43708</v>
      </c>
      <c r="Q260" s="70">
        <v>509907</v>
      </c>
      <c r="R260" s="71">
        <v>0.45</v>
      </c>
      <c r="S260" s="70" t="s">
        <v>362</v>
      </c>
      <c r="T260" s="70">
        <v>229458.15</v>
      </c>
    </row>
    <row r="261" spans="2:20" s="1" customFormat="1" ht="52.8" x14ac:dyDescent="0.25">
      <c r="B261" s="322"/>
      <c r="C261" s="323"/>
      <c r="D261" s="289"/>
      <c r="E261" s="323"/>
      <c r="F261" s="78" t="s">
        <v>2161</v>
      </c>
      <c r="G261" s="67" t="s">
        <v>2020</v>
      </c>
      <c r="H261" s="83" t="s">
        <v>2046</v>
      </c>
      <c r="I261" s="83" t="s">
        <v>2047</v>
      </c>
      <c r="J261" s="68" t="s">
        <v>496</v>
      </c>
      <c r="K261" s="68" t="s">
        <v>499</v>
      </c>
      <c r="L261" s="271" t="s">
        <v>2070</v>
      </c>
      <c r="M261" s="84" t="s">
        <v>1</v>
      </c>
      <c r="N261" s="69">
        <v>43153</v>
      </c>
      <c r="O261" s="69">
        <v>43191</v>
      </c>
      <c r="P261" s="69">
        <v>43921</v>
      </c>
      <c r="Q261" s="70">
        <v>190502.5</v>
      </c>
      <c r="R261" s="71">
        <v>0.45</v>
      </c>
      <c r="S261" s="70" t="s">
        <v>362</v>
      </c>
      <c r="T261" s="70">
        <v>85726.13</v>
      </c>
    </row>
    <row r="262" spans="2:20" s="1" customFormat="1" ht="52.8" x14ac:dyDescent="0.25">
      <c r="B262" s="322"/>
      <c r="C262" s="323"/>
      <c r="D262" s="289"/>
      <c r="E262" s="323"/>
      <c r="F262" s="78" t="s">
        <v>2161</v>
      </c>
      <c r="G262" s="67" t="s">
        <v>2196</v>
      </c>
      <c r="H262" s="83" t="s">
        <v>2199</v>
      </c>
      <c r="I262" s="83" t="s">
        <v>2197</v>
      </c>
      <c r="J262" s="180" t="s">
        <v>2190</v>
      </c>
      <c r="K262" s="180" t="s">
        <v>499</v>
      </c>
      <c r="L262" s="271" t="s">
        <v>2198</v>
      </c>
      <c r="M262" s="84" t="s">
        <v>83</v>
      </c>
      <c r="N262" s="69">
        <v>43153</v>
      </c>
      <c r="O262" s="69">
        <v>43040</v>
      </c>
      <c r="P262" s="69">
        <v>43769</v>
      </c>
      <c r="Q262" s="70">
        <v>259552.5</v>
      </c>
      <c r="R262" s="71">
        <v>0.45</v>
      </c>
      <c r="S262" s="70" t="s">
        <v>362</v>
      </c>
      <c r="T262" s="70">
        <v>116798.63</v>
      </c>
    </row>
    <row r="263" spans="2:20" s="1" customFormat="1" ht="26.4" x14ac:dyDescent="0.25">
      <c r="B263" s="322"/>
      <c r="C263" s="323"/>
      <c r="D263" s="289"/>
      <c r="E263" s="323"/>
      <c r="F263" s="78" t="s">
        <v>2161</v>
      </c>
      <c r="G263" s="67" t="s">
        <v>52</v>
      </c>
      <c r="H263" s="83" t="s">
        <v>2048</v>
      </c>
      <c r="I263" s="83" t="s">
        <v>2049</v>
      </c>
      <c r="J263" s="68" t="s">
        <v>496</v>
      </c>
      <c r="K263" s="68" t="s">
        <v>499</v>
      </c>
      <c r="L263" s="271" t="s">
        <v>2071</v>
      </c>
      <c r="M263" s="84" t="s">
        <v>1</v>
      </c>
      <c r="N263" s="69">
        <v>43153</v>
      </c>
      <c r="O263" s="69">
        <v>43101</v>
      </c>
      <c r="P263" s="69">
        <v>43830</v>
      </c>
      <c r="Q263" s="70">
        <v>345305</v>
      </c>
      <c r="R263" s="71">
        <v>0.45</v>
      </c>
      <c r="S263" s="70" t="s">
        <v>362</v>
      </c>
      <c r="T263" s="70">
        <v>155387.25</v>
      </c>
    </row>
    <row r="264" spans="2:20" s="1" customFormat="1" ht="39.6" x14ac:dyDescent="0.25">
      <c r="B264" s="322"/>
      <c r="C264" s="323"/>
      <c r="D264" s="289"/>
      <c r="E264" s="323"/>
      <c r="F264" s="78" t="s">
        <v>2161</v>
      </c>
      <c r="G264" s="67" t="s">
        <v>2021</v>
      </c>
      <c r="H264" s="83" t="s">
        <v>2050</v>
      </c>
      <c r="I264" s="83" t="s">
        <v>2051</v>
      </c>
      <c r="J264" s="68" t="s">
        <v>496</v>
      </c>
      <c r="K264" s="68" t="s">
        <v>499</v>
      </c>
      <c r="L264" s="271" t="s">
        <v>2072</v>
      </c>
      <c r="M264" s="84" t="s">
        <v>83</v>
      </c>
      <c r="N264" s="69">
        <v>43153</v>
      </c>
      <c r="O264" s="69">
        <v>43101</v>
      </c>
      <c r="P264" s="69">
        <v>43830</v>
      </c>
      <c r="Q264" s="70">
        <v>102275</v>
      </c>
      <c r="R264" s="71">
        <v>0.45</v>
      </c>
      <c r="S264" s="70" t="s">
        <v>362</v>
      </c>
      <c r="T264" s="70">
        <v>46023.75</v>
      </c>
    </row>
    <row r="265" spans="2:20" s="1" customFormat="1" ht="52.8" x14ac:dyDescent="0.25">
      <c r="B265" s="322"/>
      <c r="C265" s="323"/>
      <c r="D265" s="289"/>
      <c r="E265" s="323"/>
      <c r="F265" s="78" t="s">
        <v>2161</v>
      </c>
      <c r="G265" s="67" t="s">
        <v>2022</v>
      </c>
      <c r="H265" s="83" t="s">
        <v>2052</v>
      </c>
      <c r="I265" s="83" t="s">
        <v>2053</v>
      </c>
      <c r="J265" s="68" t="s">
        <v>496</v>
      </c>
      <c r="K265" s="68" t="s">
        <v>499</v>
      </c>
      <c r="L265" s="271" t="s">
        <v>2073</v>
      </c>
      <c r="M265" s="84" t="s">
        <v>36</v>
      </c>
      <c r="N265" s="69">
        <v>43153</v>
      </c>
      <c r="O265" s="69">
        <v>43191</v>
      </c>
      <c r="P265" s="69">
        <v>43921</v>
      </c>
      <c r="Q265" s="70">
        <v>322802.5</v>
      </c>
      <c r="R265" s="71">
        <v>0.45</v>
      </c>
      <c r="S265" s="70" t="s">
        <v>362</v>
      </c>
      <c r="T265" s="70">
        <v>145261.13</v>
      </c>
    </row>
    <row r="266" spans="2:20" s="1" customFormat="1" ht="52.8" x14ac:dyDescent="0.25">
      <c r="B266" s="322"/>
      <c r="C266" s="323"/>
      <c r="D266" s="289"/>
      <c r="E266" s="323"/>
      <c r="F266" s="78" t="s">
        <v>2161</v>
      </c>
      <c r="G266" s="67" t="s">
        <v>2023</v>
      </c>
      <c r="H266" s="83" t="s">
        <v>2054</v>
      </c>
      <c r="I266" s="83" t="s">
        <v>2055</v>
      </c>
      <c r="J266" s="68" t="s">
        <v>496</v>
      </c>
      <c r="K266" s="68" t="s">
        <v>499</v>
      </c>
      <c r="L266" s="271" t="s">
        <v>2074</v>
      </c>
      <c r="M266" s="84" t="s">
        <v>28</v>
      </c>
      <c r="N266" s="69">
        <v>43153</v>
      </c>
      <c r="O266" s="69">
        <v>42990</v>
      </c>
      <c r="P266" s="69">
        <v>43719</v>
      </c>
      <c r="Q266" s="70">
        <v>276970</v>
      </c>
      <c r="R266" s="71">
        <v>0.45</v>
      </c>
      <c r="S266" s="70" t="s">
        <v>362</v>
      </c>
      <c r="T266" s="70">
        <v>124636.5</v>
      </c>
    </row>
    <row r="267" spans="2:20" s="1" customFormat="1" ht="52.8" x14ac:dyDescent="0.25">
      <c r="B267" s="322"/>
      <c r="C267" s="323"/>
      <c r="D267" s="289"/>
      <c r="E267" s="323"/>
      <c r="F267" s="78" t="s">
        <v>2161</v>
      </c>
      <c r="G267" s="67" t="s">
        <v>2024</v>
      </c>
      <c r="H267" s="83" t="s">
        <v>2056</v>
      </c>
      <c r="I267" s="83" t="s">
        <v>2057</v>
      </c>
      <c r="J267" s="68" t="s">
        <v>496</v>
      </c>
      <c r="K267" s="68" t="s">
        <v>499</v>
      </c>
      <c r="L267" s="271" t="s">
        <v>2075</v>
      </c>
      <c r="M267" s="84" t="s">
        <v>36</v>
      </c>
      <c r="N267" s="69">
        <v>43153</v>
      </c>
      <c r="O267" s="69">
        <v>42979</v>
      </c>
      <c r="P267" s="69">
        <v>43708</v>
      </c>
      <c r="Q267" s="70">
        <v>1037205</v>
      </c>
      <c r="R267" s="71">
        <v>0.45</v>
      </c>
      <c r="S267" s="70" t="s">
        <v>362</v>
      </c>
      <c r="T267" s="70">
        <v>466742.25</v>
      </c>
    </row>
    <row r="268" spans="2:20" s="1" customFormat="1" ht="39.6" x14ac:dyDescent="0.25">
      <c r="B268" s="322"/>
      <c r="C268" s="323"/>
      <c r="D268" s="289"/>
      <c r="E268" s="323"/>
      <c r="F268" s="78" t="s">
        <v>2161</v>
      </c>
      <c r="G268" s="67" t="s">
        <v>2025</v>
      </c>
      <c r="H268" s="83" t="s">
        <v>2058</v>
      </c>
      <c r="I268" s="83" t="s">
        <v>2059</v>
      </c>
      <c r="J268" s="68" t="s">
        <v>496</v>
      </c>
      <c r="K268" s="68" t="s">
        <v>499</v>
      </c>
      <c r="L268" s="271" t="s">
        <v>2076</v>
      </c>
      <c r="M268" s="84" t="s">
        <v>28</v>
      </c>
      <c r="N268" s="69">
        <v>43153</v>
      </c>
      <c r="O268" s="69">
        <v>43132</v>
      </c>
      <c r="P268" s="69">
        <v>43861</v>
      </c>
      <c r="Q268" s="70">
        <v>279624.68</v>
      </c>
      <c r="R268" s="71">
        <v>0.45</v>
      </c>
      <c r="S268" s="70" t="s">
        <v>362</v>
      </c>
      <c r="T268" s="70">
        <v>125831.11</v>
      </c>
    </row>
    <row r="269" spans="2:20" s="1" customFormat="1" ht="66" x14ac:dyDescent="0.25">
      <c r="B269" s="322"/>
      <c r="C269" s="323"/>
      <c r="D269" s="289"/>
      <c r="E269" s="323"/>
      <c r="F269" s="67" t="s">
        <v>1896</v>
      </c>
      <c r="G269" s="67" t="s">
        <v>1897</v>
      </c>
      <c r="H269" s="67" t="s">
        <v>1906</v>
      </c>
      <c r="I269" s="78" t="s">
        <v>1887</v>
      </c>
      <c r="J269" s="68" t="s">
        <v>496</v>
      </c>
      <c r="K269" s="68" t="s">
        <v>499</v>
      </c>
      <c r="L269" s="263" t="s">
        <v>1915</v>
      </c>
      <c r="M269" s="255" t="s">
        <v>4</v>
      </c>
      <c r="N269" s="69">
        <v>43105</v>
      </c>
      <c r="O269" s="69">
        <v>43106</v>
      </c>
      <c r="P269" s="69">
        <v>43470</v>
      </c>
      <c r="Q269" s="70">
        <v>10000</v>
      </c>
      <c r="R269" s="71">
        <v>0.75</v>
      </c>
      <c r="S269" s="70" t="s">
        <v>362</v>
      </c>
      <c r="T269" s="70">
        <v>7500</v>
      </c>
    </row>
    <row r="270" spans="2:20" s="1" customFormat="1" ht="66" x14ac:dyDescent="0.25">
      <c r="B270" s="322"/>
      <c r="C270" s="323"/>
      <c r="D270" s="289"/>
      <c r="E270" s="323"/>
      <c r="F270" s="67" t="s">
        <v>1896</v>
      </c>
      <c r="G270" s="67" t="s">
        <v>1898</v>
      </c>
      <c r="H270" s="67" t="s">
        <v>1907</v>
      </c>
      <c r="I270" s="78" t="s">
        <v>1888</v>
      </c>
      <c r="J270" s="68" t="s">
        <v>496</v>
      </c>
      <c r="K270" s="68" t="s">
        <v>499</v>
      </c>
      <c r="L270" s="263" t="s">
        <v>1916</v>
      </c>
      <c r="M270" s="255" t="s">
        <v>36</v>
      </c>
      <c r="N270" s="69">
        <v>43105</v>
      </c>
      <c r="O270" s="69">
        <v>43106</v>
      </c>
      <c r="P270" s="69">
        <v>43470</v>
      </c>
      <c r="Q270" s="70">
        <v>13333</v>
      </c>
      <c r="R270" s="71">
        <v>0.75</v>
      </c>
      <c r="S270" s="70" t="s">
        <v>362</v>
      </c>
      <c r="T270" s="70">
        <v>9999.75</v>
      </c>
    </row>
    <row r="271" spans="2:20" s="1" customFormat="1" ht="26.4" x14ac:dyDescent="0.25">
      <c r="B271" s="322"/>
      <c r="C271" s="323"/>
      <c r="D271" s="289"/>
      <c r="E271" s="323"/>
      <c r="F271" s="67" t="s">
        <v>1896</v>
      </c>
      <c r="G271" s="67" t="s">
        <v>1899</v>
      </c>
      <c r="H271" s="67" t="s">
        <v>1908</v>
      </c>
      <c r="I271" s="78" t="s">
        <v>1889</v>
      </c>
      <c r="J271" s="68" t="s">
        <v>496</v>
      </c>
      <c r="K271" s="68" t="s">
        <v>499</v>
      </c>
      <c r="L271" s="263" t="s">
        <v>1917</v>
      </c>
      <c r="M271" s="255" t="s">
        <v>17</v>
      </c>
      <c r="N271" s="69">
        <v>43105</v>
      </c>
      <c r="O271" s="69">
        <v>43106</v>
      </c>
      <c r="P271" s="69">
        <v>43470</v>
      </c>
      <c r="Q271" s="70">
        <v>13333</v>
      </c>
      <c r="R271" s="71">
        <v>0.75</v>
      </c>
      <c r="S271" s="70" t="s">
        <v>362</v>
      </c>
      <c r="T271" s="70">
        <v>9999.75</v>
      </c>
    </row>
    <row r="272" spans="2:20" s="1" customFormat="1" ht="39.6" x14ac:dyDescent="0.25">
      <c r="B272" s="322"/>
      <c r="C272" s="323"/>
      <c r="D272" s="289"/>
      <c r="E272" s="323"/>
      <c r="F272" s="67" t="s">
        <v>1896</v>
      </c>
      <c r="G272" s="67" t="s">
        <v>1900</v>
      </c>
      <c r="H272" s="67" t="s">
        <v>1909</v>
      </c>
      <c r="I272" s="78" t="s">
        <v>1890</v>
      </c>
      <c r="J272" s="68" t="s">
        <v>496</v>
      </c>
      <c r="K272" s="68" t="s">
        <v>499</v>
      </c>
      <c r="L272" s="263" t="s">
        <v>1918</v>
      </c>
      <c r="M272" s="255" t="s">
        <v>28</v>
      </c>
      <c r="N272" s="69">
        <v>43105</v>
      </c>
      <c r="O272" s="69">
        <v>43106</v>
      </c>
      <c r="P272" s="69">
        <v>43470</v>
      </c>
      <c r="Q272" s="70">
        <v>5000</v>
      </c>
      <c r="R272" s="71">
        <v>0.75</v>
      </c>
      <c r="S272" s="70" t="s">
        <v>362</v>
      </c>
      <c r="T272" s="70">
        <v>3750</v>
      </c>
    </row>
    <row r="273" spans="2:20" s="1" customFormat="1" ht="52.8" x14ac:dyDescent="0.25">
      <c r="B273" s="322"/>
      <c r="C273" s="323"/>
      <c r="D273" s="289"/>
      <c r="E273" s="323"/>
      <c r="F273" s="67" t="s">
        <v>1896</v>
      </c>
      <c r="G273" s="67" t="s">
        <v>1901</v>
      </c>
      <c r="H273" s="67" t="s">
        <v>1910</v>
      </c>
      <c r="I273" s="78" t="s">
        <v>1891</v>
      </c>
      <c r="J273" s="68" t="s">
        <v>496</v>
      </c>
      <c r="K273" s="68" t="s">
        <v>499</v>
      </c>
      <c r="L273" s="263" t="s">
        <v>1919</v>
      </c>
      <c r="M273" s="255" t="s">
        <v>28</v>
      </c>
      <c r="N273" s="69">
        <v>43105</v>
      </c>
      <c r="O273" s="69">
        <v>43106</v>
      </c>
      <c r="P273" s="69">
        <v>43470</v>
      </c>
      <c r="Q273" s="70">
        <v>13333.33</v>
      </c>
      <c r="R273" s="71">
        <v>0.75</v>
      </c>
      <c r="S273" s="70" t="s">
        <v>362</v>
      </c>
      <c r="T273" s="70">
        <v>10000</v>
      </c>
    </row>
    <row r="274" spans="2:20" s="1" customFormat="1" ht="66" x14ac:dyDescent="0.25">
      <c r="B274" s="322"/>
      <c r="C274" s="323"/>
      <c r="D274" s="289"/>
      <c r="E274" s="323"/>
      <c r="F274" s="67" t="s">
        <v>1896</v>
      </c>
      <c r="G274" s="67" t="s">
        <v>1902</v>
      </c>
      <c r="H274" s="67" t="s">
        <v>1911</v>
      </c>
      <c r="I274" s="78" t="s">
        <v>1892</v>
      </c>
      <c r="J274" s="68" t="s">
        <v>496</v>
      </c>
      <c r="K274" s="68" t="s">
        <v>499</v>
      </c>
      <c r="L274" s="263" t="s">
        <v>1920</v>
      </c>
      <c r="M274" s="255" t="s">
        <v>36</v>
      </c>
      <c r="N274" s="69">
        <v>43105</v>
      </c>
      <c r="O274" s="69">
        <v>43106</v>
      </c>
      <c r="P274" s="69">
        <v>43470</v>
      </c>
      <c r="Q274" s="70">
        <v>13333.33</v>
      </c>
      <c r="R274" s="71">
        <v>0.75</v>
      </c>
      <c r="S274" s="70" t="s">
        <v>362</v>
      </c>
      <c r="T274" s="70">
        <v>10000</v>
      </c>
    </row>
    <row r="275" spans="2:20" s="1" customFormat="1" ht="66" x14ac:dyDescent="0.25">
      <c r="B275" s="322"/>
      <c r="C275" s="323"/>
      <c r="D275" s="289"/>
      <c r="E275" s="323"/>
      <c r="F275" s="67" t="s">
        <v>1896</v>
      </c>
      <c r="G275" s="67" t="s">
        <v>1903</v>
      </c>
      <c r="H275" s="67" t="s">
        <v>1912</v>
      </c>
      <c r="I275" s="78" t="s">
        <v>1893</v>
      </c>
      <c r="J275" s="68" t="s">
        <v>496</v>
      </c>
      <c r="K275" s="68" t="s">
        <v>499</v>
      </c>
      <c r="L275" s="263" t="s">
        <v>1921</v>
      </c>
      <c r="M275" s="255" t="s">
        <v>28</v>
      </c>
      <c r="N275" s="69">
        <v>43105</v>
      </c>
      <c r="O275" s="69">
        <v>43106</v>
      </c>
      <c r="P275" s="69">
        <v>43470</v>
      </c>
      <c r="Q275" s="70">
        <v>10000</v>
      </c>
      <c r="R275" s="71">
        <v>0.75</v>
      </c>
      <c r="S275" s="70" t="s">
        <v>362</v>
      </c>
      <c r="T275" s="70">
        <v>7500</v>
      </c>
    </row>
    <row r="276" spans="2:20" s="1" customFormat="1" ht="26.4" x14ac:dyDescent="0.25">
      <c r="B276" s="322"/>
      <c r="C276" s="323"/>
      <c r="D276" s="289"/>
      <c r="E276" s="323"/>
      <c r="F276" s="67" t="s">
        <v>1896</v>
      </c>
      <c r="G276" s="67" t="s">
        <v>1904</v>
      </c>
      <c r="H276" s="67" t="s">
        <v>1913</v>
      </c>
      <c r="I276" s="78" t="s">
        <v>1894</v>
      </c>
      <c r="J276" s="68" t="s">
        <v>496</v>
      </c>
      <c r="K276" s="68" t="s">
        <v>499</v>
      </c>
      <c r="L276" s="263" t="s">
        <v>1922</v>
      </c>
      <c r="M276" s="255" t="s">
        <v>14</v>
      </c>
      <c r="N276" s="69">
        <v>43105</v>
      </c>
      <c r="O276" s="69">
        <v>43106</v>
      </c>
      <c r="P276" s="69">
        <v>43470</v>
      </c>
      <c r="Q276" s="70">
        <v>13333</v>
      </c>
      <c r="R276" s="71">
        <v>0.75</v>
      </c>
      <c r="S276" s="70" t="s">
        <v>362</v>
      </c>
      <c r="T276" s="70">
        <v>9999.75</v>
      </c>
    </row>
    <row r="277" spans="2:20" s="1" customFormat="1" ht="53.4" thickBot="1" x14ac:dyDescent="0.3">
      <c r="B277" s="322"/>
      <c r="C277" s="323"/>
      <c r="D277" s="289"/>
      <c r="E277" s="357"/>
      <c r="F277" s="110" t="s">
        <v>1896</v>
      </c>
      <c r="G277" s="110" t="s">
        <v>1905</v>
      </c>
      <c r="H277" s="110" t="s">
        <v>1914</v>
      </c>
      <c r="I277" s="132" t="s">
        <v>1895</v>
      </c>
      <c r="J277" s="109" t="s">
        <v>496</v>
      </c>
      <c r="K277" s="109" t="s">
        <v>499</v>
      </c>
      <c r="L277" s="264" t="s">
        <v>1923</v>
      </c>
      <c r="M277" s="258" t="s">
        <v>23</v>
      </c>
      <c r="N277" s="113">
        <v>43105</v>
      </c>
      <c r="O277" s="113">
        <v>43106</v>
      </c>
      <c r="P277" s="113">
        <v>43470</v>
      </c>
      <c r="Q277" s="114">
        <v>5000</v>
      </c>
      <c r="R277" s="115">
        <v>0.75</v>
      </c>
      <c r="S277" s="114" t="s">
        <v>362</v>
      </c>
      <c r="T277" s="114">
        <v>3750</v>
      </c>
    </row>
    <row r="278" spans="2:20" s="1" customFormat="1" ht="13.8" thickBot="1" x14ac:dyDescent="0.3">
      <c r="B278" s="322"/>
      <c r="C278" s="323"/>
      <c r="D278" s="290"/>
      <c r="E278" s="314" t="s">
        <v>499</v>
      </c>
      <c r="F278" s="315"/>
      <c r="G278" s="315"/>
      <c r="H278" s="315"/>
      <c r="I278" s="315"/>
      <c r="J278" s="315"/>
      <c r="K278" s="138">
        <f>COUNTA(K138:K277)</f>
        <v>140</v>
      </c>
      <c r="L278" s="334"/>
      <c r="M278" s="335"/>
      <c r="N278" s="335"/>
      <c r="O278" s="335"/>
      <c r="P278" s="336"/>
      <c r="Q278" s="140">
        <f>SUM(Q138:Q277)</f>
        <v>28441186.759999998</v>
      </c>
      <c r="R278" s="332"/>
      <c r="S278" s="333"/>
      <c r="T278" s="140">
        <f>SUM(T138:T277)</f>
        <v>13856958.130000005</v>
      </c>
    </row>
    <row r="279" spans="2:20" s="1" customFormat="1" x14ac:dyDescent="0.25">
      <c r="B279" s="322"/>
      <c r="C279" s="323"/>
      <c r="D279" s="289"/>
      <c r="E279" s="288" t="s">
        <v>296</v>
      </c>
      <c r="F279" s="122" t="s">
        <v>2162</v>
      </c>
      <c r="G279" s="122" t="s">
        <v>255</v>
      </c>
      <c r="H279" s="148" t="s">
        <v>254</v>
      </c>
      <c r="I279" s="148" t="s">
        <v>253</v>
      </c>
      <c r="J279" s="124" t="s">
        <v>496</v>
      </c>
      <c r="K279" s="124" t="s">
        <v>497</v>
      </c>
      <c r="L279" s="164" t="s">
        <v>254</v>
      </c>
      <c r="M279" s="248" t="s">
        <v>1</v>
      </c>
      <c r="N279" s="125">
        <v>42226</v>
      </c>
      <c r="O279" s="125">
        <v>42309</v>
      </c>
      <c r="P279" s="125">
        <v>42735</v>
      </c>
      <c r="Q279" s="126">
        <v>2028697.85</v>
      </c>
      <c r="R279" s="127">
        <v>0.6</v>
      </c>
      <c r="S279" s="126" t="s">
        <v>362</v>
      </c>
      <c r="T279" s="126">
        <v>1217218.71</v>
      </c>
    </row>
    <row r="280" spans="2:20" s="1" customFormat="1" ht="39.6" x14ac:dyDescent="0.25">
      <c r="B280" s="322"/>
      <c r="C280" s="323"/>
      <c r="D280" s="289"/>
      <c r="E280" s="289"/>
      <c r="F280" s="67" t="s">
        <v>2162</v>
      </c>
      <c r="G280" s="67" t="s">
        <v>280</v>
      </c>
      <c r="H280" s="78" t="s">
        <v>279</v>
      </c>
      <c r="I280" s="78" t="s">
        <v>278</v>
      </c>
      <c r="J280" s="68" t="s">
        <v>496</v>
      </c>
      <c r="K280" s="68" t="s">
        <v>497</v>
      </c>
      <c r="L280" s="263" t="s">
        <v>279</v>
      </c>
      <c r="M280" s="249" t="s">
        <v>28</v>
      </c>
      <c r="N280" s="69">
        <v>42226</v>
      </c>
      <c r="O280" s="69">
        <v>42309</v>
      </c>
      <c r="P280" s="69">
        <v>42768</v>
      </c>
      <c r="Q280" s="70">
        <v>499263.9</v>
      </c>
      <c r="R280" s="71">
        <v>0.7</v>
      </c>
      <c r="S280" s="70" t="s">
        <v>362</v>
      </c>
      <c r="T280" s="70">
        <v>349484.73</v>
      </c>
    </row>
    <row r="281" spans="2:20" s="1" customFormat="1" ht="26.4" x14ac:dyDescent="0.25">
      <c r="B281" s="322"/>
      <c r="C281" s="323"/>
      <c r="D281" s="289"/>
      <c r="E281" s="289"/>
      <c r="F281" s="67" t="s">
        <v>2163</v>
      </c>
      <c r="G281" s="67" t="s">
        <v>39</v>
      </c>
      <c r="H281" s="78" t="s">
        <v>239</v>
      </c>
      <c r="I281" s="78" t="s">
        <v>238</v>
      </c>
      <c r="J281" s="68" t="s">
        <v>496</v>
      </c>
      <c r="K281" s="68" t="s">
        <v>497</v>
      </c>
      <c r="L281" s="263" t="s">
        <v>239</v>
      </c>
      <c r="M281" s="249" t="s">
        <v>36</v>
      </c>
      <c r="N281" s="69">
        <v>42249</v>
      </c>
      <c r="O281" s="69">
        <v>42248</v>
      </c>
      <c r="P281" s="69">
        <v>43343</v>
      </c>
      <c r="Q281" s="70">
        <v>251375.32</v>
      </c>
      <c r="R281" s="71">
        <v>0.44999998408753888</v>
      </c>
      <c r="S281" s="70" t="s">
        <v>362</v>
      </c>
      <c r="T281" s="70">
        <v>113118.89</v>
      </c>
    </row>
    <row r="282" spans="2:20" s="1" customFormat="1" ht="26.4" x14ac:dyDescent="0.25">
      <c r="B282" s="322"/>
      <c r="C282" s="323"/>
      <c r="D282" s="289"/>
      <c r="E282" s="289"/>
      <c r="F282" s="67" t="s">
        <v>2163</v>
      </c>
      <c r="G282" s="67" t="s">
        <v>225</v>
      </c>
      <c r="H282" s="78" t="s">
        <v>224</v>
      </c>
      <c r="I282" s="78" t="s">
        <v>223</v>
      </c>
      <c r="J282" s="68" t="s">
        <v>496</v>
      </c>
      <c r="K282" s="68" t="s">
        <v>497</v>
      </c>
      <c r="L282" s="263" t="s">
        <v>224</v>
      </c>
      <c r="M282" s="249" t="s">
        <v>14</v>
      </c>
      <c r="N282" s="69">
        <v>42249</v>
      </c>
      <c r="O282" s="69">
        <v>42278</v>
      </c>
      <c r="P282" s="69">
        <v>43008</v>
      </c>
      <c r="Q282" s="70">
        <v>184964.8</v>
      </c>
      <c r="R282" s="71">
        <v>0.45000000000000007</v>
      </c>
      <c r="S282" s="70" t="s">
        <v>362</v>
      </c>
      <c r="T282" s="70">
        <v>83234.16</v>
      </c>
    </row>
    <row r="283" spans="2:20" s="1" customFormat="1" ht="26.4" x14ac:dyDescent="0.25">
      <c r="B283" s="322"/>
      <c r="C283" s="323"/>
      <c r="D283" s="289"/>
      <c r="E283" s="289"/>
      <c r="F283" s="67" t="s">
        <v>2164</v>
      </c>
      <c r="G283" s="67" t="s">
        <v>267</v>
      </c>
      <c r="H283" s="78" t="s">
        <v>197</v>
      </c>
      <c r="I283" s="78" t="s">
        <v>266</v>
      </c>
      <c r="J283" s="68" t="s">
        <v>496</v>
      </c>
      <c r="K283" s="68" t="s">
        <v>497</v>
      </c>
      <c r="L283" s="263" t="s">
        <v>197</v>
      </c>
      <c r="M283" s="249" t="s">
        <v>14</v>
      </c>
      <c r="N283" s="69">
        <v>42226</v>
      </c>
      <c r="O283" s="69">
        <v>42237</v>
      </c>
      <c r="P283" s="69">
        <v>42602</v>
      </c>
      <c r="Q283" s="70">
        <v>19975</v>
      </c>
      <c r="R283" s="71">
        <v>0.75</v>
      </c>
      <c r="S283" s="70" t="s">
        <v>362</v>
      </c>
      <c r="T283" s="70">
        <v>14981.25</v>
      </c>
    </row>
    <row r="284" spans="2:20" s="1" customFormat="1" ht="39.6" x14ac:dyDescent="0.25">
      <c r="B284" s="322"/>
      <c r="C284" s="323"/>
      <c r="D284" s="289"/>
      <c r="E284" s="289"/>
      <c r="F284" s="67" t="s">
        <v>2164</v>
      </c>
      <c r="G284" s="67" t="s">
        <v>276</v>
      </c>
      <c r="H284" s="78" t="s">
        <v>275</v>
      </c>
      <c r="I284" s="78" t="s">
        <v>274</v>
      </c>
      <c r="J284" s="68" t="s">
        <v>496</v>
      </c>
      <c r="K284" s="68" t="s">
        <v>497</v>
      </c>
      <c r="L284" s="263" t="s">
        <v>275</v>
      </c>
      <c r="M284" s="249" t="s">
        <v>1</v>
      </c>
      <c r="N284" s="69">
        <v>42226</v>
      </c>
      <c r="O284" s="69">
        <v>42238</v>
      </c>
      <c r="P284" s="69">
        <v>42603</v>
      </c>
      <c r="Q284" s="70">
        <v>19975</v>
      </c>
      <c r="R284" s="71">
        <v>0.75</v>
      </c>
      <c r="S284" s="70" t="s">
        <v>362</v>
      </c>
      <c r="T284" s="70">
        <v>14981.25</v>
      </c>
    </row>
    <row r="285" spans="2:20" s="1" customFormat="1" x14ac:dyDescent="0.25">
      <c r="B285" s="322"/>
      <c r="C285" s="323"/>
      <c r="D285" s="289"/>
      <c r="E285" s="289"/>
      <c r="F285" s="67" t="s">
        <v>2164</v>
      </c>
      <c r="G285" s="67" t="s">
        <v>16</v>
      </c>
      <c r="H285" s="78" t="s">
        <v>200</v>
      </c>
      <c r="I285" s="78" t="s">
        <v>199</v>
      </c>
      <c r="J285" s="68" t="s">
        <v>496</v>
      </c>
      <c r="K285" s="68" t="s">
        <v>497</v>
      </c>
      <c r="L285" s="263" t="s">
        <v>200</v>
      </c>
      <c r="M285" s="249" t="s">
        <v>14</v>
      </c>
      <c r="N285" s="69">
        <v>42226</v>
      </c>
      <c r="O285" s="69">
        <v>42251</v>
      </c>
      <c r="P285" s="69">
        <v>42616</v>
      </c>
      <c r="Q285" s="70">
        <v>19975</v>
      </c>
      <c r="R285" s="71">
        <v>0.75</v>
      </c>
      <c r="S285" s="70" t="s">
        <v>362</v>
      </c>
      <c r="T285" s="70">
        <v>14981.25</v>
      </c>
    </row>
    <row r="286" spans="2:20" s="1" customFormat="1" ht="52.8" x14ac:dyDescent="0.25">
      <c r="B286" s="322"/>
      <c r="C286" s="323"/>
      <c r="D286" s="289"/>
      <c r="E286" s="289"/>
      <c r="F286" s="67" t="s">
        <v>2164</v>
      </c>
      <c r="G286" s="67" t="s">
        <v>205</v>
      </c>
      <c r="H286" s="78" t="s">
        <v>197</v>
      </c>
      <c r="I286" s="78" t="s">
        <v>204</v>
      </c>
      <c r="J286" s="68" t="s">
        <v>496</v>
      </c>
      <c r="K286" s="68" t="s">
        <v>497</v>
      </c>
      <c r="L286" s="263" t="s">
        <v>197</v>
      </c>
      <c r="M286" s="249" t="s">
        <v>14</v>
      </c>
      <c r="N286" s="69">
        <v>42226</v>
      </c>
      <c r="O286" s="69">
        <v>42244</v>
      </c>
      <c r="P286" s="69">
        <v>42609</v>
      </c>
      <c r="Q286" s="70">
        <v>20000</v>
      </c>
      <c r="R286" s="71">
        <v>0.75</v>
      </c>
      <c r="S286" s="70" t="s">
        <v>362</v>
      </c>
      <c r="T286" s="70">
        <v>15000</v>
      </c>
    </row>
    <row r="287" spans="2:20" s="1" customFormat="1" ht="39.6" x14ac:dyDescent="0.25">
      <c r="B287" s="322"/>
      <c r="C287" s="323"/>
      <c r="D287" s="289"/>
      <c r="E287" s="289"/>
      <c r="F287" s="67" t="s">
        <v>2164</v>
      </c>
      <c r="G287" s="67" t="s">
        <v>208</v>
      </c>
      <c r="H287" s="78" t="s">
        <v>207</v>
      </c>
      <c r="I287" s="78" t="s">
        <v>206</v>
      </c>
      <c r="J287" s="68" t="s">
        <v>496</v>
      </c>
      <c r="K287" s="68" t="s">
        <v>497</v>
      </c>
      <c r="L287" s="263" t="s">
        <v>207</v>
      </c>
      <c r="M287" s="249" t="s">
        <v>14</v>
      </c>
      <c r="N287" s="69">
        <v>42226</v>
      </c>
      <c r="O287" s="69">
        <v>42243</v>
      </c>
      <c r="P287" s="69">
        <v>42608</v>
      </c>
      <c r="Q287" s="70">
        <v>20000</v>
      </c>
      <c r="R287" s="71">
        <v>0.75</v>
      </c>
      <c r="S287" s="70" t="s">
        <v>362</v>
      </c>
      <c r="T287" s="70">
        <v>15000</v>
      </c>
    </row>
    <row r="288" spans="2:20" s="1" customFormat="1" ht="26.4" x14ac:dyDescent="0.25">
      <c r="B288" s="322"/>
      <c r="C288" s="323"/>
      <c r="D288" s="289"/>
      <c r="E288" s="289"/>
      <c r="F288" s="67" t="s">
        <v>2164</v>
      </c>
      <c r="G288" s="67" t="s">
        <v>258</v>
      </c>
      <c r="H288" s="78" t="s">
        <v>257</v>
      </c>
      <c r="I288" s="78" t="s">
        <v>256</v>
      </c>
      <c r="J288" s="68" t="s">
        <v>496</v>
      </c>
      <c r="K288" s="68" t="s">
        <v>497</v>
      </c>
      <c r="L288" s="263" t="s">
        <v>257</v>
      </c>
      <c r="M288" s="249" t="s">
        <v>36</v>
      </c>
      <c r="N288" s="69">
        <v>42226</v>
      </c>
      <c r="O288" s="69">
        <v>42256</v>
      </c>
      <c r="P288" s="69">
        <v>42621</v>
      </c>
      <c r="Q288" s="70">
        <v>16000</v>
      </c>
      <c r="R288" s="71">
        <v>0.75</v>
      </c>
      <c r="S288" s="70" t="s">
        <v>362</v>
      </c>
      <c r="T288" s="70">
        <v>12000</v>
      </c>
    </row>
    <row r="289" spans="2:20" s="1" customFormat="1" x14ac:dyDescent="0.25">
      <c r="B289" s="322"/>
      <c r="C289" s="323"/>
      <c r="D289" s="289"/>
      <c r="E289" s="289"/>
      <c r="F289" s="67" t="s">
        <v>2164</v>
      </c>
      <c r="G289" s="67" t="s">
        <v>273</v>
      </c>
      <c r="H289" s="78" t="s">
        <v>272</v>
      </c>
      <c r="I289" s="78" t="s">
        <v>271</v>
      </c>
      <c r="J289" s="68" t="s">
        <v>496</v>
      </c>
      <c r="K289" s="68" t="s">
        <v>497</v>
      </c>
      <c r="L289" s="263" t="s">
        <v>272</v>
      </c>
      <c r="M289" s="249" t="s">
        <v>28</v>
      </c>
      <c r="N289" s="69">
        <v>42226</v>
      </c>
      <c r="O289" s="69">
        <v>42262</v>
      </c>
      <c r="P289" s="69">
        <v>42627</v>
      </c>
      <c r="Q289" s="70">
        <v>19270</v>
      </c>
      <c r="R289" s="71">
        <v>0.75</v>
      </c>
      <c r="S289" s="70" t="s">
        <v>362</v>
      </c>
      <c r="T289" s="70">
        <v>14452.5</v>
      </c>
    </row>
    <row r="290" spans="2:20" s="1" customFormat="1" x14ac:dyDescent="0.25">
      <c r="B290" s="322"/>
      <c r="C290" s="323"/>
      <c r="D290" s="289"/>
      <c r="E290" s="289"/>
      <c r="F290" s="67" t="s">
        <v>2164</v>
      </c>
      <c r="G290" s="67" t="s">
        <v>250</v>
      </c>
      <c r="H290" s="78" t="s">
        <v>249</v>
      </c>
      <c r="I290" s="78" t="s">
        <v>248</v>
      </c>
      <c r="J290" s="68" t="s">
        <v>496</v>
      </c>
      <c r="K290" s="68" t="s">
        <v>497</v>
      </c>
      <c r="L290" s="263" t="s">
        <v>249</v>
      </c>
      <c r="M290" s="249" t="s">
        <v>1</v>
      </c>
      <c r="N290" s="69">
        <v>42226</v>
      </c>
      <c r="O290" s="69">
        <v>42262</v>
      </c>
      <c r="P290" s="69">
        <v>42627</v>
      </c>
      <c r="Q290" s="70">
        <v>20000</v>
      </c>
      <c r="R290" s="71">
        <v>0.75</v>
      </c>
      <c r="S290" s="70" t="s">
        <v>362</v>
      </c>
      <c r="T290" s="70">
        <v>15000</v>
      </c>
    </row>
    <row r="291" spans="2:20" s="1" customFormat="1" ht="26.4" x14ac:dyDescent="0.25">
      <c r="B291" s="322"/>
      <c r="C291" s="323"/>
      <c r="D291" s="289"/>
      <c r="E291" s="289"/>
      <c r="F291" s="67" t="s">
        <v>2164</v>
      </c>
      <c r="G291" s="67" t="s">
        <v>263</v>
      </c>
      <c r="H291" s="78" t="s">
        <v>262</v>
      </c>
      <c r="I291" s="78" t="s">
        <v>261</v>
      </c>
      <c r="J291" s="68" t="s">
        <v>496</v>
      </c>
      <c r="K291" s="68" t="s">
        <v>497</v>
      </c>
      <c r="L291" s="263" t="s">
        <v>262</v>
      </c>
      <c r="M291" s="249" t="s">
        <v>14</v>
      </c>
      <c r="N291" s="69">
        <v>42226</v>
      </c>
      <c r="O291" s="69">
        <v>42256</v>
      </c>
      <c r="P291" s="69">
        <v>42621</v>
      </c>
      <c r="Q291" s="70">
        <v>20000</v>
      </c>
      <c r="R291" s="71">
        <v>0.75</v>
      </c>
      <c r="S291" s="70" t="s">
        <v>362</v>
      </c>
      <c r="T291" s="70">
        <v>15000</v>
      </c>
    </row>
    <row r="292" spans="2:20" s="1" customFormat="1" ht="26.4" x14ac:dyDescent="0.25">
      <c r="B292" s="322"/>
      <c r="C292" s="323"/>
      <c r="D292" s="289"/>
      <c r="E292" s="289"/>
      <c r="F292" s="67" t="s">
        <v>2164</v>
      </c>
      <c r="G292" s="67" t="s">
        <v>222</v>
      </c>
      <c r="H292" s="78" t="s">
        <v>221</v>
      </c>
      <c r="I292" s="78" t="s">
        <v>220</v>
      </c>
      <c r="J292" s="68" t="s">
        <v>496</v>
      </c>
      <c r="K292" s="68" t="s">
        <v>497</v>
      </c>
      <c r="L292" s="263" t="s">
        <v>221</v>
      </c>
      <c r="M292" s="249" t="s">
        <v>14</v>
      </c>
      <c r="N292" s="69">
        <v>42226</v>
      </c>
      <c r="O292" s="69">
        <v>42258</v>
      </c>
      <c r="P292" s="69">
        <v>42623</v>
      </c>
      <c r="Q292" s="70">
        <v>12375</v>
      </c>
      <c r="R292" s="71">
        <v>0.75</v>
      </c>
      <c r="S292" s="70" t="s">
        <v>362</v>
      </c>
      <c r="T292" s="70">
        <v>9281.25</v>
      </c>
    </row>
    <row r="293" spans="2:20" s="1" customFormat="1" ht="26.4" x14ac:dyDescent="0.25">
      <c r="B293" s="322"/>
      <c r="C293" s="323"/>
      <c r="D293" s="289"/>
      <c r="E293" s="289"/>
      <c r="F293" s="67" t="s">
        <v>2164</v>
      </c>
      <c r="G293" s="67" t="s">
        <v>46</v>
      </c>
      <c r="H293" s="78" t="s">
        <v>265</v>
      </c>
      <c r="I293" s="78" t="s">
        <v>264</v>
      </c>
      <c r="J293" s="68" t="s">
        <v>496</v>
      </c>
      <c r="K293" s="68" t="s">
        <v>497</v>
      </c>
      <c r="L293" s="263" t="s">
        <v>265</v>
      </c>
      <c r="M293" s="249" t="s">
        <v>17</v>
      </c>
      <c r="N293" s="69">
        <v>42226</v>
      </c>
      <c r="O293" s="69">
        <v>42238</v>
      </c>
      <c r="P293" s="69">
        <v>42603</v>
      </c>
      <c r="Q293" s="70">
        <v>20000</v>
      </c>
      <c r="R293" s="71">
        <v>0.75</v>
      </c>
      <c r="S293" s="70" t="s">
        <v>362</v>
      </c>
      <c r="T293" s="70">
        <v>15000</v>
      </c>
    </row>
    <row r="294" spans="2:20" s="1" customFormat="1" ht="39.6" x14ac:dyDescent="0.25">
      <c r="B294" s="322"/>
      <c r="C294" s="323"/>
      <c r="D294" s="289"/>
      <c r="E294" s="289"/>
      <c r="F294" s="67" t="s">
        <v>2164</v>
      </c>
      <c r="G294" s="67" t="s">
        <v>237</v>
      </c>
      <c r="H294" s="78" t="s">
        <v>202</v>
      </c>
      <c r="I294" s="78" t="s">
        <v>236</v>
      </c>
      <c r="J294" s="68" t="s">
        <v>496</v>
      </c>
      <c r="K294" s="68" t="s">
        <v>497</v>
      </c>
      <c r="L294" s="263" t="s">
        <v>202</v>
      </c>
      <c r="M294" s="255" t="s">
        <v>83</v>
      </c>
      <c r="N294" s="69">
        <v>42226</v>
      </c>
      <c r="O294" s="69">
        <v>42269</v>
      </c>
      <c r="P294" s="69">
        <v>42634</v>
      </c>
      <c r="Q294" s="70">
        <v>20000</v>
      </c>
      <c r="R294" s="71">
        <v>0.75</v>
      </c>
      <c r="S294" s="70" t="s">
        <v>362</v>
      </c>
      <c r="T294" s="70">
        <v>15000</v>
      </c>
    </row>
    <row r="295" spans="2:20" s="1" customFormat="1" ht="39.6" x14ac:dyDescent="0.25">
      <c r="B295" s="322"/>
      <c r="C295" s="323"/>
      <c r="D295" s="289"/>
      <c r="E295" s="289"/>
      <c r="F295" s="67" t="s">
        <v>2164</v>
      </c>
      <c r="G295" s="67" t="s">
        <v>203</v>
      </c>
      <c r="H295" s="78" t="s">
        <v>202</v>
      </c>
      <c r="I295" s="78" t="s">
        <v>201</v>
      </c>
      <c r="J295" s="68" t="s">
        <v>496</v>
      </c>
      <c r="K295" s="68" t="s">
        <v>497</v>
      </c>
      <c r="L295" s="263" t="s">
        <v>202</v>
      </c>
      <c r="M295" s="249" t="s">
        <v>28</v>
      </c>
      <c r="N295" s="69">
        <v>42226</v>
      </c>
      <c r="O295" s="69">
        <v>42252</v>
      </c>
      <c r="P295" s="69">
        <v>42617</v>
      </c>
      <c r="Q295" s="70">
        <v>20000</v>
      </c>
      <c r="R295" s="71">
        <v>0.75</v>
      </c>
      <c r="S295" s="70" t="s">
        <v>362</v>
      </c>
      <c r="T295" s="70">
        <v>15000</v>
      </c>
    </row>
    <row r="296" spans="2:20" s="1" customFormat="1" ht="39.6" x14ac:dyDescent="0.25">
      <c r="B296" s="322"/>
      <c r="C296" s="323"/>
      <c r="D296" s="289"/>
      <c r="E296" s="289"/>
      <c r="F296" s="67" t="s">
        <v>2164</v>
      </c>
      <c r="G296" s="67" t="s">
        <v>213</v>
      </c>
      <c r="H296" s="78" t="s">
        <v>202</v>
      </c>
      <c r="I296" s="78" t="s">
        <v>212</v>
      </c>
      <c r="J296" s="68" t="s">
        <v>496</v>
      </c>
      <c r="K296" s="68" t="s">
        <v>497</v>
      </c>
      <c r="L296" s="263" t="s">
        <v>202</v>
      </c>
      <c r="M296" s="249" t="s">
        <v>10</v>
      </c>
      <c r="N296" s="69">
        <v>42226</v>
      </c>
      <c r="O296" s="69">
        <v>42265</v>
      </c>
      <c r="P296" s="69">
        <v>42630</v>
      </c>
      <c r="Q296" s="70">
        <v>20000</v>
      </c>
      <c r="R296" s="71">
        <v>0.75</v>
      </c>
      <c r="S296" s="70" t="s">
        <v>362</v>
      </c>
      <c r="T296" s="70">
        <v>15000</v>
      </c>
    </row>
    <row r="297" spans="2:20" s="1" customFormat="1" ht="39.6" x14ac:dyDescent="0.25">
      <c r="B297" s="322"/>
      <c r="C297" s="323"/>
      <c r="D297" s="289"/>
      <c r="E297" s="289"/>
      <c r="F297" s="67" t="s">
        <v>2164</v>
      </c>
      <c r="G297" s="67" t="s">
        <v>270</v>
      </c>
      <c r="H297" s="78" t="s">
        <v>269</v>
      </c>
      <c r="I297" s="78" t="s">
        <v>268</v>
      </c>
      <c r="J297" s="68" t="s">
        <v>496</v>
      </c>
      <c r="K297" s="68" t="s">
        <v>497</v>
      </c>
      <c r="L297" s="263" t="s">
        <v>269</v>
      </c>
      <c r="M297" s="249" t="s">
        <v>28</v>
      </c>
      <c r="N297" s="69">
        <v>42226</v>
      </c>
      <c r="O297" s="69">
        <v>42244</v>
      </c>
      <c r="P297" s="69">
        <v>42609</v>
      </c>
      <c r="Q297" s="70">
        <v>20000</v>
      </c>
      <c r="R297" s="71">
        <v>0.75</v>
      </c>
      <c r="S297" s="70" t="s">
        <v>362</v>
      </c>
      <c r="T297" s="70">
        <v>15000</v>
      </c>
    </row>
    <row r="298" spans="2:20" s="1" customFormat="1" ht="39.6" x14ac:dyDescent="0.25">
      <c r="B298" s="322"/>
      <c r="C298" s="323"/>
      <c r="D298" s="289"/>
      <c r="E298" s="289"/>
      <c r="F298" s="67" t="s">
        <v>2164</v>
      </c>
      <c r="G298" s="67" t="s">
        <v>235</v>
      </c>
      <c r="H298" s="78" t="s">
        <v>234</v>
      </c>
      <c r="I298" s="78" t="s">
        <v>233</v>
      </c>
      <c r="J298" s="68" t="s">
        <v>496</v>
      </c>
      <c r="K298" s="68" t="s">
        <v>497</v>
      </c>
      <c r="L298" s="263" t="s">
        <v>234</v>
      </c>
      <c r="M298" s="249" t="s">
        <v>28</v>
      </c>
      <c r="N298" s="69">
        <v>42226</v>
      </c>
      <c r="O298" s="69">
        <v>42257</v>
      </c>
      <c r="P298" s="69">
        <v>42622</v>
      </c>
      <c r="Q298" s="70">
        <v>20000</v>
      </c>
      <c r="R298" s="71">
        <v>0.75</v>
      </c>
      <c r="S298" s="70" t="s">
        <v>362</v>
      </c>
      <c r="T298" s="70">
        <v>15000</v>
      </c>
    </row>
    <row r="299" spans="2:20" s="1" customFormat="1" ht="39.6" x14ac:dyDescent="0.25">
      <c r="B299" s="322"/>
      <c r="C299" s="323"/>
      <c r="D299" s="289"/>
      <c r="E299" s="289"/>
      <c r="F299" s="67" t="s">
        <v>2164</v>
      </c>
      <c r="G299" s="67" t="s">
        <v>231</v>
      </c>
      <c r="H299" s="78" t="s">
        <v>230</v>
      </c>
      <c r="I299" s="78" t="s">
        <v>229</v>
      </c>
      <c r="J299" s="68" t="s">
        <v>496</v>
      </c>
      <c r="K299" s="68" t="s">
        <v>497</v>
      </c>
      <c r="L299" s="263" t="s">
        <v>230</v>
      </c>
      <c r="M299" s="249" t="s">
        <v>28</v>
      </c>
      <c r="N299" s="69">
        <v>42226</v>
      </c>
      <c r="O299" s="69">
        <v>42259</v>
      </c>
      <c r="P299" s="69">
        <v>42624</v>
      </c>
      <c r="Q299" s="70">
        <v>20000</v>
      </c>
      <c r="R299" s="71">
        <v>0.75</v>
      </c>
      <c r="S299" s="70" t="s">
        <v>362</v>
      </c>
      <c r="T299" s="70">
        <v>15000</v>
      </c>
    </row>
    <row r="300" spans="2:20" s="1" customFormat="1" ht="39.6" x14ac:dyDescent="0.25">
      <c r="B300" s="322"/>
      <c r="C300" s="323"/>
      <c r="D300" s="289"/>
      <c r="E300" s="289"/>
      <c r="F300" s="67" t="s">
        <v>2164</v>
      </c>
      <c r="G300" s="67" t="s">
        <v>97</v>
      </c>
      <c r="H300" s="78" t="s">
        <v>252</v>
      </c>
      <c r="I300" s="78" t="s">
        <v>251</v>
      </c>
      <c r="J300" s="68" t="s">
        <v>496</v>
      </c>
      <c r="K300" s="68" t="s">
        <v>497</v>
      </c>
      <c r="L300" s="263" t="s">
        <v>252</v>
      </c>
      <c r="M300" s="249" t="s">
        <v>28</v>
      </c>
      <c r="N300" s="69">
        <v>42226</v>
      </c>
      <c r="O300" s="69">
        <v>42262</v>
      </c>
      <c r="P300" s="69">
        <v>42627</v>
      </c>
      <c r="Q300" s="70">
        <v>19900</v>
      </c>
      <c r="R300" s="71">
        <v>0.75</v>
      </c>
      <c r="S300" s="70" t="s">
        <v>362</v>
      </c>
      <c r="T300" s="70">
        <v>14925</v>
      </c>
    </row>
    <row r="301" spans="2:20" s="1" customFormat="1" ht="26.4" x14ac:dyDescent="0.25">
      <c r="B301" s="322"/>
      <c r="C301" s="323"/>
      <c r="D301" s="289"/>
      <c r="E301" s="289"/>
      <c r="F301" s="67" t="s">
        <v>2164</v>
      </c>
      <c r="G301" s="67" t="s">
        <v>198</v>
      </c>
      <c r="H301" s="78" t="s">
        <v>197</v>
      </c>
      <c r="I301" s="78" t="s">
        <v>196</v>
      </c>
      <c r="J301" s="68" t="s">
        <v>496</v>
      </c>
      <c r="K301" s="68" t="s">
        <v>497</v>
      </c>
      <c r="L301" s="263" t="s">
        <v>197</v>
      </c>
      <c r="M301" s="249" t="s">
        <v>28</v>
      </c>
      <c r="N301" s="69">
        <v>42226</v>
      </c>
      <c r="O301" s="69">
        <v>42249</v>
      </c>
      <c r="P301" s="69">
        <v>42614</v>
      </c>
      <c r="Q301" s="70">
        <v>20000</v>
      </c>
      <c r="R301" s="71">
        <v>0.75</v>
      </c>
      <c r="S301" s="70" t="s">
        <v>362</v>
      </c>
      <c r="T301" s="70">
        <v>15000</v>
      </c>
    </row>
    <row r="302" spans="2:20" s="1" customFormat="1" ht="52.8" x14ac:dyDescent="0.25">
      <c r="B302" s="322"/>
      <c r="C302" s="323"/>
      <c r="D302" s="289"/>
      <c r="E302" s="289"/>
      <c r="F302" s="67" t="s">
        <v>2164</v>
      </c>
      <c r="G302" s="67" t="s">
        <v>43</v>
      </c>
      <c r="H302" s="78" t="s">
        <v>244</v>
      </c>
      <c r="I302" s="78" t="s">
        <v>243</v>
      </c>
      <c r="J302" s="68" t="s">
        <v>496</v>
      </c>
      <c r="K302" s="68" t="s">
        <v>497</v>
      </c>
      <c r="L302" s="263" t="s">
        <v>244</v>
      </c>
      <c r="M302" s="249" t="s">
        <v>23</v>
      </c>
      <c r="N302" s="69">
        <v>42272</v>
      </c>
      <c r="O302" s="69">
        <v>42304</v>
      </c>
      <c r="P302" s="69">
        <v>42669</v>
      </c>
      <c r="Q302" s="70">
        <v>20000</v>
      </c>
      <c r="R302" s="71">
        <v>0.75</v>
      </c>
      <c r="S302" s="70" t="s">
        <v>362</v>
      </c>
      <c r="T302" s="70">
        <v>15000</v>
      </c>
    </row>
    <row r="303" spans="2:20" s="1" customFormat="1" ht="52.8" x14ac:dyDescent="0.25">
      <c r="B303" s="322"/>
      <c r="C303" s="323"/>
      <c r="D303" s="289"/>
      <c r="E303" s="289"/>
      <c r="F303" s="67" t="s">
        <v>2164</v>
      </c>
      <c r="G303" s="67" t="s">
        <v>228</v>
      </c>
      <c r="H303" s="78" t="s">
        <v>227</v>
      </c>
      <c r="I303" s="78" t="s">
        <v>226</v>
      </c>
      <c r="J303" s="68" t="s">
        <v>496</v>
      </c>
      <c r="K303" s="68" t="s">
        <v>497</v>
      </c>
      <c r="L303" s="263" t="s">
        <v>227</v>
      </c>
      <c r="M303" s="249" t="s">
        <v>28</v>
      </c>
      <c r="N303" s="69">
        <v>42226</v>
      </c>
      <c r="O303" s="69">
        <v>42258</v>
      </c>
      <c r="P303" s="69">
        <v>42623</v>
      </c>
      <c r="Q303" s="70">
        <v>20000</v>
      </c>
      <c r="R303" s="71">
        <v>0.75</v>
      </c>
      <c r="S303" s="70" t="s">
        <v>362</v>
      </c>
      <c r="T303" s="70">
        <v>15000</v>
      </c>
    </row>
    <row r="304" spans="2:20" s="1" customFormat="1" ht="26.4" x14ac:dyDescent="0.25">
      <c r="B304" s="322"/>
      <c r="C304" s="323"/>
      <c r="D304" s="289"/>
      <c r="E304" s="289"/>
      <c r="F304" s="67" t="s">
        <v>2164</v>
      </c>
      <c r="G304" s="67" t="s">
        <v>49</v>
      </c>
      <c r="H304" s="78" t="s">
        <v>197</v>
      </c>
      <c r="I304" s="78" t="s">
        <v>277</v>
      </c>
      <c r="J304" s="68" t="s">
        <v>496</v>
      </c>
      <c r="K304" s="68" t="s">
        <v>497</v>
      </c>
      <c r="L304" s="263" t="s">
        <v>197</v>
      </c>
      <c r="M304" s="249" t="s">
        <v>23</v>
      </c>
      <c r="N304" s="69">
        <v>42226</v>
      </c>
      <c r="O304" s="69">
        <v>42242</v>
      </c>
      <c r="P304" s="69">
        <v>42607</v>
      </c>
      <c r="Q304" s="70">
        <v>20000</v>
      </c>
      <c r="R304" s="71">
        <v>0.75</v>
      </c>
      <c r="S304" s="70" t="s">
        <v>362</v>
      </c>
      <c r="T304" s="70">
        <v>15000</v>
      </c>
    </row>
    <row r="305" spans="2:20" s="1" customFormat="1" ht="39.6" x14ac:dyDescent="0.25">
      <c r="B305" s="322"/>
      <c r="C305" s="323"/>
      <c r="D305" s="289"/>
      <c r="E305" s="289"/>
      <c r="F305" s="67" t="s">
        <v>2164</v>
      </c>
      <c r="G305" s="67" t="s">
        <v>211</v>
      </c>
      <c r="H305" s="78" t="s">
        <v>210</v>
      </c>
      <c r="I305" s="78" t="s">
        <v>209</v>
      </c>
      <c r="J305" s="68" t="s">
        <v>496</v>
      </c>
      <c r="K305" s="68" t="s">
        <v>497</v>
      </c>
      <c r="L305" s="263" t="s">
        <v>210</v>
      </c>
      <c r="M305" s="249" t="s">
        <v>14</v>
      </c>
      <c r="N305" s="69">
        <v>42226</v>
      </c>
      <c r="O305" s="69">
        <v>42263</v>
      </c>
      <c r="P305" s="69">
        <v>42628</v>
      </c>
      <c r="Q305" s="70">
        <v>20000</v>
      </c>
      <c r="R305" s="71">
        <v>0.75</v>
      </c>
      <c r="S305" s="70" t="s">
        <v>362</v>
      </c>
      <c r="T305" s="70">
        <v>15000</v>
      </c>
    </row>
    <row r="306" spans="2:20" s="1" customFormat="1" ht="39.6" x14ac:dyDescent="0.25">
      <c r="B306" s="322"/>
      <c r="C306" s="323"/>
      <c r="D306" s="289"/>
      <c r="E306" s="289"/>
      <c r="F306" s="67" t="s">
        <v>2164</v>
      </c>
      <c r="G306" s="78" t="s">
        <v>283</v>
      </c>
      <c r="H306" s="78" t="s">
        <v>282</v>
      </c>
      <c r="I306" s="78" t="s">
        <v>281</v>
      </c>
      <c r="J306" s="68" t="s">
        <v>496</v>
      </c>
      <c r="K306" s="68" t="s">
        <v>497</v>
      </c>
      <c r="L306" s="263" t="s">
        <v>282</v>
      </c>
      <c r="M306" s="249" t="s">
        <v>14</v>
      </c>
      <c r="N306" s="69">
        <v>42226</v>
      </c>
      <c r="O306" s="69">
        <v>42270</v>
      </c>
      <c r="P306" s="69">
        <v>42635</v>
      </c>
      <c r="Q306" s="70">
        <v>19900</v>
      </c>
      <c r="R306" s="71">
        <v>0.75</v>
      </c>
      <c r="S306" s="70" t="s">
        <v>362</v>
      </c>
      <c r="T306" s="70">
        <v>14925</v>
      </c>
    </row>
    <row r="307" spans="2:20" s="1" customFormat="1" ht="26.4" x14ac:dyDescent="0.25">
      <c r="B307" s="322"/>
      <c r="C307" s="323"/>
      <c r="D307" s="289"/>
      <c r="E307" s="289"/>
      <c r="F307" s="67" t="s">
        <v>2164</v>
      </c>
      <c r="G307" s="67" t="s">
        <v>294</v>
      </c>
      <c r="H307" s="78" t="s">
        <v>293</v>
      </c>
      <c r="I307" s="78" t="s">
        <v>292</v>
      </c>
      <c r="J307" s="68" t="s">
        <v>496</v>
      </c>
      <c r="K307" s="68" t="s">
        <v>497</v>
      </c>
      <c r="L307" s="263" t="s">
        <v>293</v>
      </c>
      <c r="M307" s="249" t="s">
        <v>1</v>
      </c>
      <c r="N307" s="69">
        <v>42226</v>
      </c>
      <c r="O307" s="69">
        <v>42238</v>
      </c>
      <c r="P307" s="69">
        <v>42603</v>
      </c>
      <c r="Q307" s="70">
        <v>20000</v>
      </c>
      <c r="R307" s="71">
        <v>0.75</v>
      </c>
      <c r="S307" s="70" t="s">
        <v>362</v>
      </c>
      <c r="T307" s="70">
        <v>15000</v>
      </c>
    </row>
    <row r="308" spans="2:20" s="1" customFormat="1" ht="26.4" x14ac:dyDescent="0.25">
      <c r="B308" s="322"/>
      <c r="C308" s="323"/>
      <c r="D308" s="289"/>
      <c r="E308" s="289"/>
      <c r="F308" s="67" t="s">
        <v>2164</v>
      </c>
      <c r="G308" s="67" t="s">
        <v>219</v>
      </c>
      <c r="H308" s="78" t="s">
        <v>218</v>
      </c>
      <c r="I308" s="78" t="s">
        <v>217</v>
      </c>
      <c r="J308" s="68" t="s">
        <v>496</v>
      </c>
      <c r="K308" s="68" t="s">
        <v>497</v>
      </c>
      <c r="L308" s="263" t="s">
        <v>218</v>
      </c>
      <c r="M308" s="249" t="s">
        <v>1</v>
      </c>
      <c r="N308" s="69">
        <v>42226</v>
      </c>
      <c r="O308" s="69">
        <v>42255</v>
      </c>
      <c r="P308" s="69">
        <v>42620</v>
      </c>
      <c r="Q308" s="70">
        <v>20000</v>
      </c>
      <c r="R308" s="71">
        <v>0.75</v>
      </c>
      <c r="S308" s="70" t="s">
        <v>362</v>
      </c>
      <c r="T308" s="70">
        <v>15000</v>
      </c>
    </row>
    <row r="309" spans="2:20" s="1" customFormat="1" ht="39.6" x14ac:dyDescent="0.25">
      <c r="B309" s="322"/>
      <c r="C309" s="323"/>
      <c r="D309" s="289"/>
      <c r="E309" s="289"/>
      <c r="F309" s="67" t="s">
        <v>2164</v>
      </c>
      <c r="G309" s="67" t="s">
        <v>247</v>
      </c>
      <c r="H309" s="78" t="s">
        <v>246</v>
      </c>
      <c r="I309" s="78" t="s">
        <v>245</v>
      </c>
      <c r="J309" s="68" t="s">
        <v>496</v>
      </c>
      <c r="K309" s="68" t="s">
        <v>497</v>
      </c>
      <c r="L309" s="263" t="s">
        <v>246</v>
      </c>
      <c r="M309" s="249" t="s">
        <v>14</v>
      </c>
      <c r="N309" s="69">
        <v>42226</v>
      </c>
      <c r="O309" s="69">
        <v>42236</v>
      </c>
      <c r="P309" s="69">
        <v>42601</v>
      </c>
      <c r="Q309" s="70">
        <v>18345</v>
      </c>
      <c r="R309" s="71">
        <v>0.75</v>
      </c>
      <c r="S309" s="70" t="s">
        <v>362</v>
      </c>
      <c r="T309" s="70">
        <v>13758.75</v>
      </c>
    </row>
    <row r="310" spans="2:20" s="1" customFormat="1" ht="39.6" x14ac:dyDescent="0.25">
      <c r="B310" s="322"/>
      <c r="C310" s="323"/>
      <c r="D310" s="289"/>
      <c r="E310" s="289"/>
      <c r="F310" s="67" t="s">
        <v>2164</v>
      </c>
      <c r="G310" s="67" t="s">
        <v>260</v>
      </c>
      <c r="H310" s="78" t="s">
        <v>92</v>
      </c>
      <c r="I310" s="78" t="s">
        <v>259</v>
      </c>
      <c r="J310" s="68" t="s">
        <v>496</v>
      </c>
      <c r="K310" s="68" t="s">
        <v>497</v>
      </c>
      <c r="L310" s="263" t="s">
        <v>347</v>
      </c>
      <c r="M310" s="249" t="s">
        <v>23</v>
      </c>
      <c r="N310" s="69">
        <v>42226</v>
      </c>
      <c r="O310" s="69">
        <v>42241</v>
      </c>
      <c r="P310" s="69">
        <v>42606</v>
      </c>
      <c r="Q310" s="70">
        <v>20000</v>
      </c>
      <c r="R310" s="71">
        <v>0.75</v>
      </c>
      <c r="S310" s="70" t="s">
        <v>362</v>
      </c>
      <c r="T310" s="70">
        <v>15000</v>
      </c>
    </row>
    <row r="311" spans="2:20" s="1" customFormat="1" ht="26.4" x14ac:dyDescent="0.25">
      <c r="B311" s="322"/>
      <c r="C311" s="323"/>
      <c r="D311" s="289"/>
      <c r="E311" s="289"/>
      <c r="F311" s="67" t="s">
        <v>2164</v>
      </c>
      <c r="G311" s="67" t="s">
        <v>348</v>
      </c>
      <c r="H311" s="78" t="s">
        <v>349</v>
      </c>
      <c r="I311" s="78" t="s">
        <v>350</v>
      </c>
      <c r="J311" s="68" t="s">
        <v>496</v>
      </c>
      <c r="K311" s="68" t="s">
        <v>497</v>
      </c>
      <c r="L311" s="263" t="s">
        <v>349</v>
      </c>
      <c r="M311" s="249" t="s">
        <v>1</v>
      </c>
      <c r="N311" s="69">
        <v>42349</v>
      </c>
      <c r="O311" s="69">
        <v>42376</v>
      </c>
      <c r="P311" s="69">
        <v>42741</v>
      </c>
      <c r="Q311" s="70">
        <v>9500</v>
      </c>
      <c r="R311" s="71">
        <v>0.75</v>
      </c>
      <c r="S311" s="70" t="s">
        <v>362</v>
      </c>
      <c r="T311" s="70">
        <v>7125</v>
      </c>
    </row>
    <row r="312" spans="2:20" s="1" customFormat="1" ht="26.4" x14ac:dyDescent="0.25">
      <c r="B312" s="322"/>
      <c r="C312" s="323"/>
      <c r="D312" s="289"/>
      <c r="E312" s="289"/>
      <c r="F312" s="67" t="s">
        <v>2164</v>
      </c>
      <c r="G312" s="67" t="s">
        <v>291</v>
      </c>
      <c r="H312" s="78" t="s">
        <v>164</v>
      </c>
      <c r="I312" s="78" t="s">
        <v>290</v>
      </c>
      <c r="J312" s="68" t="s">
        <v>496</v>
      </c>
      <c r="K312" s="68" t="s">
        <v>497</v>
      </c>
      <c r="L312" s="263" t="s">
        <v>164</v>
      </c>
      <c r="M312" s="249" t="s">
        <v>28</v>
      </c>
      <c r="N312" s="69">
        <v>42305</v>
      </c>
      <c r="O312" s="69">
        <v>42340</v>
      </c>
      <c r="P312" s="69">
        <v>42705</v>
      </c>
      <c r="Q312" s="70">
        <v>20000</v>
      </c>
      <c r="R312" s="71">
        <v>0.75</v>
      </c>
      <c r="S312" s="70" t="s">
        <v>362</v>
      </c>
      <c r="T312" s="70">
        <v>15000</v>
      </c>
    </row>
    <row r="313" spans="2:20" s="1" customFormat="1" ht="26.4" x14ac:dyDescent="0.25">
      <c r="B313" s="322"/>
      <c r="C313" s="323"/>
      <c r="D313" s="289"/>
      <c r="E313" s="289"/>
      <c r="F313" s="67" t="s">
        <v>2164</v>
      </c>
      <c r="G313" s="67" t="s">
        <v>286</v>
      </c>
      <c r="H313" s="78" t="s">
        <v>285</v>
      </c>
      <c r="I313" s="78" t="s">
        <v>284</v>
      </c>
      <c r="J313" s="68" t="s">
        <v>496</v>
      </c>
      <c r="K313" s="68" t="s">
        <v>497</v>
      </c>
      <c r="L313" s="263" t="s">
        <v>285</v>
      </c>
      <c r="M313" s="249" t="s">
        <v>36</v>
      </c>
      <c r="N313" s="69">
        <v>42305</v>
      </c>
      <c r="O313" s="69">
        <v>42313</v>
      </c>
      <c r="P313" s="69">
        <v>42678</v>
      </c>
      <c r="Q313" s="70">
        <v>19450</v>
      </c>
      <c r="R313" s="71">
        <v>0.75</v>
      </c>
      <c r="S313" s="70" t="s">
        <v>362</v>
      </c>
      <c r="T313" s="70">
        <v>14587.5</v>
      </c>
    </row>
    <row r="314" spans="2:20" s="1" customFormat="1" ht="39.6" x14ac:dyDescent="0.25">
      <c r="B314" s="322"/>
      <c r="C314" s="323"/>
      <c r="D314" s="289"/>
      <c r="E314" s="289"/>
      <c r="F314" s="67" t="s">
        <v>2164</v>
      </c>
      <c r="G314" s="67" t="s">
        <v>242</v>
      </c>
      <c r="H314" s="78" t="s">
        <v>241</v>
      </c>
      <c r="I314" s="78" t="s">
        <v>240</v>
      </c>
      <c r="J314" s="68" t="s">
        <v>496</v>
      </c>
      <c r="K314" s="68" t="s">
        <v>497</v>
      </c>
      <c r="L314" s="263" t="s">
        <v>241</v>
      </c>
      <c r="M314" s="249" t="s">
        <v>1</v>
      </c>
      <c r="N314" s="69">
        <v>42305</v>
      </c>
      <c r="O314" s="69">
        <v>42782</v>
      </c>
      <c r="P314" s="69">
        <v>43146</v>
      </c>
      <c r="Q314" s="70">
        <v>10000</v>
      </c>
      <c r="R314" s="71">
        <v>0.75</v>
      </c>
      <c r="S314" s="70" t="s">
        <v>362</v>
      </c>
      <c r="T314" s="70">
        <v>7500</v>
      </c>
    </row>
    <row r="315" spans="2:20" s="1" customFormat="1" ht="52.8" x14ac:dyDescent="0.25">
      <c r="B315" s="322"/>
      <c r="C315" s="323"/>
      <c r="D315" s="289"/>
      <c r="E315" s="289"/>
      <c r="F315" s="67" t="s">
        <v>2164</v>
      </c>
      <c r="G315" s="67" t="s">
        <v>289</v>
      </c>
      <c r="H315" s="78" t="s">
        <v>288</v>
      </c>
      <c r="I315" s="78" t="s">
        <v>287</v>
      </c>
      <c r="J315" s="68" t="s">
        <v>496</v>
      </c>
      <c r="K315" s="68" t="s">
        <v>497</v>
      </c>
      <c r="L315" s="263" t="s">
        <v>288</v>
      </c>
      <c r="M315" s="249" t="s">
        <v>33</v>
      </c>
      <c r="N315" s="69">
        <v>42305</v>
      </c>
      <c r="O315" s="69">
        <v>42348</v>
      </c>
      <c r="P315" s="69">
        <v>42713</v>
      </c>
      <c r="Q315" s="70">
        <v>19500</v>
      </c>
      <c r="R315" s="71">
        <v>0.75</v>
      </c>
      <c r="S315" s="70" t="s">
        <v>362</v>
      </c>
      <c r="T315" s="70">
        <v>14625</v>
      </c>
    </row>
    <row r="316" spans="2:20" s="1" customFormat="1" ht="39.6" x14ac:dyDescent="0.25">
      <c r="B316" s="322"/>
      <c r="C316" s="323"/>
      <c r="D316" s="289"/>
      <c r="E316" s="289"/>
      <c r="F316" s="67" t="s">
        <v>2164</v>
      </c>
      <c r="G316" s="67" t="s">
        <v>27</v>
      </c>
      <c r="H316" s="78" t="s">
        <v>87</v>
      </c>
      <c r="I316" s="78" t="s">
        <v>232</v>
      </c>
      <c r="J316" s="68" t="s">
        <v>496</v>
      </c>
      <c r="K316" s="68" t="s">
        <v>497</v>
      </c>
      <c r="L316" s="263" t="s">
        <v>87</v>
      </c>
      <c r="M316" s="249" t="s">
        <v>14</v>
      </c>
      <c r="N316" s="69">
        <v>42305</v>
      </c>
      <c r="O316" s="69">
        <v>42325</v>
      </c>
      <c r="P316" s="69">
        <v>42690</v>
      </c>
      <c r="Q316" s="70">
        <v>20000</v>
      </c>
      <c r="R316" s="71">
        <v>0.75</v>
      </c>
      <c r="S316" s="70" t="s">
        <v>362</v>
      </c>
      <c r="T316" s="70">
        <v>15000</v>
      </c>
    </row>
    <row r="317" spans="2:20" s="1" customFormat="1" x14ac:dyDescent="0.25">
      <c r="B317" s="322"/>
      <c r="C317" s="323"/>
      <c r="D317" s="289"/>
      <c r="E317" s="289"/>
      <c r="F317" s="67" t="s">
        <v>2164</v>
      </c>
      <c r="G317" s="67" t="s">
        <v>216</v>
      </c>
      <c r="H317" s="78" t="s">
        <v>215</v>
      </c>
      <c r="I317" s="78" t="s">
        <v>214</v>
      </c>
      <c r="J317" s="68" t="s">
        <v>496</v>
      </c>
      <c r="K317" s="68" t="s">
        <v>497</v>
      </c>
      <c r="L317" s="263" t="s">
        <v>215</v>
      </c>
      <c r="M317" s="249" t="s">
        <v>28</v>
      </c>
      <c r="N317" s="69">
        <v>42305</v>
      </c>
      <c r="O317" s="69">
        <v>42314</v>
      </c>
      <c r="P317" s="69">
        <v>42679</v>
      </c>
      <c r="Q317" s="70">
        <v>20000</v>
      </c>
      <c r="R317" s="71">
        <v>0.75</v>
      </c>
      <c r="S317" s="70" t="s">
        <v>362</v>
      </c>
      <c r="T317" s="70">
        <v>15000</v>
      </c>
    </row>
    <row r="318" spans="2:20" s="1" customFormat="1" ht="39.6" x14ac:dyDescent="0.25">
      <c r="B318" s="322"/>
      <c r="C318" s="323"/>
      <c r="D318" s="289"/>
      <c r="E318" s="289"/>
      <c r="F318" s="67" t="s">
        <v>2165</v>
      </c>
      <c r="G318" s="67" t="s">
        <v>375</v>
      </c>
      <c r="H318" s="78" t="s">
        <v>376</v>
      </c>
      <c r="I318" s="78" t="s">
        <v>377</v>
      </c>
      <c r="J318" s="68" t="s">
        <v>496</v>
      </c>
      <c r="K318" s="68" t="s">
        <v>497</v>
      </c>
      <c r="L318" s="263" t="s">
        <v>376</v>
      </c>
      <c r="M318" s="249" t="s">
        <v>1</v>
      </c>
      <c r="N318" s="69">
        <v>42410</v>
      </c>
      <c r="O318" s="69">
        <v>42229</v>
      </c>
      <c r="P318" s="69">
        <v>42959</v>
      </c>
      <c r="Q318" s="70">
        <v>317953.40000000002</v>
      </c>
      <c r="R318" s="71">
        <v>0.44999999999999996</v>
      </c>
      <c r="S318" s="70" t="s">
        <v>362</v>
      </c>
      <c r="T318" s="70">
        <v>143079.03</v>
      </c>
    </row>
    <row r="319" spans="2:20" s="1" customFormat="1" ht="26.4" x14ac:dyDescent="0.25">
      <c r="B319" s="322"/>
      <c r="C319" s="323"/>
      <c r="D319" s="289"/>
      <c r="E319" s="289"/>
      <c r="F319" s="67" t="s">
        <v>2165</v>
      </c>
      <c r="G319" s="67" t="s">
        <v>378</v>
      </c>
      <c r="H319" s="78" t="s">
        <v>379</v>
      </c>
      <c r="I319" s="78" t="s">
        <v>380</v>
      </c>
      <c r="J319" s="68" t="s">
        <v>496</v>
      </c>
      <c r="K319" s="68" t="s">
        <v>497</v>
      </c>
      <c r="L319" s="263" t="s">
        <v>379</v>
      </c>
      <c r="M319" s="249" t="s">
        <v>28</v>
      </c>
      <c r="N319" s="69">
        <v>42426</v>
      </c>
      <c r="O319" s="69">
        <v>42370</v>
      </c>
      <c r="P319" s="69">
        <v>43100</v>
      </c>
      <c r="Q319" s="70">
        <v>180351.59</v>
      </c>
      <c r="R319" s="71">
        <v>0.37514623519537588</v>
      </c>
      <c r="S319" s="70" t="s">
        <v>362</v>
      </c>
      <c r="T319" s="70">
        <v>81158.22</v>
      </c>
    </row>
    <row r="320" spans="2:20" s="1" customFormat="1" ht="39.6" x14ac:dyDescent="0.25">
      <c r="B320" s="322"/>
      <c r="C320" s="323"/>
      <c r="D320" s="289"/>
      <c r="E320" s="289"/>
      <c r="F320" s="67" t="s">
        <v>2164</v>
      </c>
      <c r="G320" s="67" t="s">
        <v>195</v>
      </c>
      <c r="H320" s="78" t="s">
        <v>194</v>
      </c>
      <c r="I320" s="78" t="s">
        <v>193</v>
      </c>
      <c r="J320" s="68" t="s">
        <v>496</v>
      </c>
      <c r="K320" s="68" t="s">
        <v>497</v>
      </c>
      <c r="L320" s="263" t="s">
        <v>194</v>
      </c>
      <c r="M320" s="249" t="s">
        <v>28</v>
      </c>
      <c r="N320" s="69">
        <v>42305</v>
      </c>
      <c r="O320" s="69">
        <v>42315</v>
      </c>
      <c r="P320" s="69">
        <v>42680</v>
      </c>
      <c r="Q320" s="70">
        <v>20000</v>
      </c>
      <c r="R320" s="71">
        <v>0.75</v>
      </c>
      <c r="S320" s="70" t="s">
        <v>362</v>
      </c>
      <c r="T320" s="70">
        <v>15000</v>
      </c>
    </row>
    <row r="321" spans="2:20" s="1" customFormat="1" ht="39.6" x14ac:dyDescent="0.25">
      <c r="B321" s="322"/>
      <c r="C321" s="323"/>
      <c r="D321" s="289"/>
      <c r="E321" s="289"/>
      <c r="F321" s="67" t="s">
        <v>2164</v>
      </c>
      <c r="G321" s="67" t="s">
        <v>192</v>
      </c>
      <c r="H321" s="78" t="s">
        <v>191</v>
      </c>
      <c r="I321" s="78" t="s">
        <v>190</v>
      </c>
      <c r="J321" s="68" t="s">
        <v>496</v>
      </c>
      <c r="K321" s="68" t="s">
        <v>497</v>
      </c>
      <c r="L321" s="263" t="s">
        <v>191</v>
      </c>
      <c r="M321" s="249" t="s">
        <v>28</v>
      </c>
      <c r="N321" s="69">
        <v>42305</v>
      </c>
      <c r="O321" s="69">
        <v>42342</v>
      </c>
      <c r="P321" s="69">
        <v>42707</v>
      </c>
      <c r="Q321" s="70">
        <v>20000</v>
      </c>
      <c r="R321" s="71">
        <v>0.75</v>
      </c>
      <c r="S321" s="70" t="s">
        <v>362</v>
      </c>
      <c r="T321" s="70">
        <v>15000</v>
      </c>
    </row>
    <row r="322" spans="2:20" s="1" customFormat="1" ht="39.6" x14ac:dyDescent="0.25">
      <c r="B322" s="322"/>
      <c r="C322" s="323"/>
      <c r="D322" s="289"/>
      <c r="E322" s="289"/>
      <c r="F322" s="67" t="s">
        <v>2164</v>
      </c>
      <c r="G322" s="67" t="s">
        <v>189</v>
      </c>
      <c r="H322" s="78" t="s">
        <v>188</v>
      </c>
      <c r="I322" s="78" t="s">
        <v>187</v>
      </c>
      <c r="J322" s="68" t="s">
        <v>496</v>
      </c>
      <c r="K322" s="68" t="s">
        <v>497</v>
      </c>
      <c r="L322" s="263" t="s">
        <v>188</v>
      </c>
      <c r="M322" s="249" t="s">
        <v>7</v>
      </c>
      <c r="N322" s="69">
        <v>42305</v>
      </c>
      <c r="O322" s="69">
        <v>42312</v>
      </c>
      <c r="P322" s="69">
        <v>42677</v>
      </c>
      <c r="Q322" s="70">
        <v>19459</v>
      </c>
      <c r="R322" s="71">
        <v>0.75</v>
      </c>
      <c r="S322" s="70" t="s">
        <v>362</v>
      </c>
      <c r="T322" s="70">
        <v>14594.25</v>
      </c>
    </row>
    <row r="323" spans="2:20" s="1" customFormat="1" ht="39.6" x14ac:dyDescent="0.25">
      <c r="B323" s="322"/>
      <c r="C323" s="323"/>
      <c r="D323" s="289"/>
      <c r="E323" s="289"/>
      <c r="F323" s="67" t="s">
        <v>2164</v>
      </c>
      <c r="G323" s="67" t="s">
        <v>186</v>
      </c>
      <c r="H323" s="78" t="s">
        <v>164</v>
      </c>
      <c r="I323" s="78" t="s">
        <v>185</v>
      </c>
      <c r="J323" s="68" t="s">
        <v>496</v>
      </c>
      <c r="K323" s="68" t="s">
        <v>497</v>
      </c>
      <c r="L323" s="263" t="s">
        <v>164</v>
      </c>
      <c r="M323" s="249" t="s">
        <v>1</v>
      </c>
      <c r="N323" s="69">
        <v>42305</v>
      </c>
      <c r="O323" s="69">
        <v>42303</v>
      </c>
      <c r="P323" s="69">
        <v>42668</v>
      </c>
      <c r="Q323" s="70">
        <v>20000</v>
      </c>
      <c r="R323" s="71">
        <v>0.75</v>
      </c>
      <c r="S323" s="70" t="s">
        <v>362</v>
      </c>
      <c r="T323" s="70">
        <v>15000</v>
      </c>
    </row>
    <row r="324" spans="2:20" s="1" customFormat="1" ht="26.4" x14ac:dyDescent="0.25">
      <c r="B324" s="322"/>
      <c r="C324" s="323"/>
      <c r="D324" s="289"/>
      <c r="E324" s="289"/>
      <c r="F324" s="67" t="s">
        <v>2164</v>
      </c>
      <c r="G324" s="67" t="s">
        <v>184</v>
      </c>
      <c r="H324" s="78" t="s">
        <v>164</v>
      </c>
      <c r="I324" s="78" t="s">
        <v>183</v>
      </c>
      <c r="J324" s="68" t="s">
        <v>496</v>
      </c>
      <c r="K324" s="68" t="s">
        <v>497</v>
      </c>
      <c r="L324" s="263" t="s">
        <v>164</v>
      </c>
      <c r="M324" s="249" t="s">
        <v>14</v>
      </c>
      <c r="N324" s="69">
        <v>42305</v>
      </c>
      <c r="O324" s="69">
        <v>42303</v>
      </c>
      <c r="P324" s="69">
        <v>42668</v>
      </c>
      <c r="Q324" s="70">
        <v>20000</v>
      </c>
      <c r="R324" s="71">
        <v>0.75</v>
      </c>
      <c r="S324" s="70" t="s">
        <v>362</v>
      </c>
      <c r="T324" s="70">
        <v>15000</v>
      </c>
    </row>
    <row r="325" spans="2:20" s="1" customFormat="1" ht="26.4" x14ac:dyDescent="0.25">
      <c r="B325" s="322"/>
      <c r="C325" s="323"/>
      <c r="D325" s="289"/>
      <c r="E325" s="289"/>
      <c r="F325" s="67" t="s">
        <v>2164</v>
      </c>
      <c r="G325" s="67" t="s">
        <v>182</v>
      </c>
      <c r="H325" s="78" t="s">
        <v>164</v>
      </c>
      <c r="I325" s="78" t="s">
        <v>181</v>
      </c>
      <c r="J325" s="68" t="s">
        <v>496</v>
      </c>
      <c r="K325" s="68" t="s">
        <v>497</v>
      </c>
      <c r="L325" s="263" t="s">
        <v>164</v>
      </c>
      <c r="M325" s="249" t="s">
        <v>28</v>
      </c>
      <c r="N325" s="69">
        <v>42305</v>
      </c>
      <c r="O325" s="69">
        <v>42335</v>
      </c>
      <c r="P325" s="69">
        <v>42700</v>
      </c>
      <c r="Q325" s="70">
        <v>20000</v>
      </c>
      <c r="R325" s="71">
        <v>0.75</v>
      </c>
      <c r="S325" s="70" t="s">
        <v>362</v>
      </c>
      <c r="T325" s="70">
        <v>15000</v>
      </c>
    </row>
    <row r="326" spans="2:20" ht="26.4" x14ac:dyDescent="0.25">
      <c r="B326" s="322"/>
      <c r="C326" s="323"/>
      <c r="D326" s="289"/>
      <c r="E326" s="289"/>
      <c r="F326" s="67" t="s">
        <v>2164</v>
      </c>
      <c r="G326" s="67" t="s">
        <v>180</v>
      </c>
      <c r="H326" s="78" t="s">
        <v>179</v>
      </c>
      <c r="I326" s="78" t="s">
        <v>178</v>
      </c>
      <c r="J326" s="68" t="s">
        <v>496</v>
      </c>
      <c r="K326" s="68" t="s">
        <v>497</v>
      </c>
      <c r="L326" s="263" t="s">
        <v>179</v>
      </c>
      <c r="M326" s="249" t="s">
        <v>33</v>
      </c>
      <c r="N326" s="69">
        <v>42305</v>
      </c>
      <c r="O326" s="69">
        <v>42334</v>
      </c>
      <c r="P326" s="69">
        <v>42699</v>
      </c>
      <c r="Q326" s="70">
        <v>20000</v>
      </c>
      <c r="R326" s="71">
        <v>0.75</v>
      </c>
      <c r="S326" s="70" t="s">
        <v>362</v>
      </c>
      <c r="T326" s="70">
        <v>15000</v>
      </c>
    </row>
    <row r="327" spans="2:20" ht="26.4" x14ac:dyDescent="0.25">
      <c r="B327" s="322"/>
      <c r="C327" s="323"/>
      <c r="D327" s="289"/>
      <c r="E327" s="289"/>
      <c r="F327" s="67" t="s">
        <v>2164</v>
      </c>
      <c r="G327" s="67" t="s">
        <v>177</v>
      </c>
      <c r="H327" s="78" t="s">
        <v>176</v>
      </c>
      <c r="I327" s="78" t="s">
        <v>175</v>
      </c>
      <c r="J327" s="68" t="s">
        <v>496</v>
      </c>
      <c r="K327" s="68" t="s">
        <v>497</v>
      </c>
      <c r="L327" s="263" t="s">
        <v>176</v>
      </c>
      <c r="M327" s="249" t="s">
        <v>28</v>
      </c>
      <c r="N327" s="69">
        <v>42305</v>
      </c>
      <c r="O327" s="69">
        <v>42325</v>
      </c>
      <c r="P327" s="69">
        <v>42324</v>
      </c>
      <c r="Q327" s="70">
        <v>20000</v>
      </c>
      <c r="R327" s="71">
        <v>0.75</v>
      </c>
      <c r="S327" s="70" t="s">
        <v>362</v>
      </c>
      <c r="T327" s="70">
        <v>15000</v>
      </c>
    </row>
    <row r="328" spans="2:20" ht="26.4" x14ac:dyDescent="0.25">
      <c r="B328" s="322"/>
      <c r="C328" s="323"/>
      <c r="D328" s="289"/>
      <c r="E328" s="289"/>
      <c r="F328" s="67" t="s">
        <v>2164</v>
      </c>
      <c r="G328" s="67" t="s">
        <v>174</v>
      </c>
      <c r="H328" s="78" t="s">
        <v>173</v>
      </c>
      <c r="I328" s="78" t="s">
        <v>172</v>
      </c>
      <c r="J328" s="68" t="s">
        <v>496</v>
      </c>
      <c r="K328" s="68" t="s">
        <v>497</v>
      </c>
      <c r="L328" s="263" t="s">
        <v>173</v>
      </c>
      <c r="M328" s="249" t="s">
        <v>1</v>
      </c>
      <c r="N328" s="69">
        <v>42305</v>
      </c>
      <c r="O328" s="69">
        <v>42322</v>
      </c>
      <c r="P328" s="69">
        <v>42687</v>
      </c>
      <c r="Q328" s="70">
        <v>20000</v>
      </c>
      <c r="R328" s="71">
        <v>0.75</v>
      </c>
      <c r="S328" s="70" t="s">
        <v>362</v>
      </c>
      <c r="T328" s="70">
        <v>15000</v>
      </c>
    </row>
    <row r="329" spans="2:20" ht="26.4" x14ac:dyDescent="0.25">
      <c r="B329" s="322"/>
      <c r="C329" s="323"/>
      <c r="D329" s="289"/>
      <c r="E329" s="289"/>
      <c r="F329" s="67" t="s">
        <v>2164</v>
      </c>
      <c r="G329" s="67" t="s">
        <v>171</v>
      </c>
      <c r="H329" s="78" t="s">
        <v>170</v>
      </c>
      <c r="I329" s="78" t="s">
        <v>169</v>
      </c>
      <c r="J329" s="68" t="s">
        <v>496</v>
      </c>
      <c r="K329" s="68" t="s">
        <v>497</v>
      </c>
      <c r="L329" s="263" t="s">
        <v>170</v>
      </c>
      <c r="M329" s="249" t="s">
        <v>14</v>
      </c>
      <c r="N329" s="69">
        <v>42305</v>
      </c>
      <c r="O329" s="69">
        <v>42335</v>
      </c>
      <c r="P329" s="69">
        <v>42700</v>
      </c>
      <c r="Q329" s="70">
        <v>18000</v>
      </c>
      <c r="R329" s="71">
        <v>0.75</v>
      </c>
      <c r="S329" s="70" t="s">
        <v>362</v>
      </c>
      <c r="T329" s="70">
        <v>13500</v>
      </c>
    </row>
    <row r="330" spans="2:20" x14ac:dyDescent="0.25">
      <c r="B330" s="322"/>
      <c r="C330" s="323"/>
      <c r="D330" s="289"/>
      <c r="E330" s="289"/>
      <c r="F330" s="67" t="s">
        <v>2164</v>
      </c>
      <c r="G330" s="67" t="s">
        <v>168</v>
      </c>
      <c r="H330" s="78" t="s">
        <v>167</v>
      </c>
      <c r="I330" s="78" t="s">
        <v>166</v>
      </c>
      <c r="J330" s="68" t="s">
        <v>496</v>
      </c>
      <c r="K330" s="68" t="s">
        <v>497</v>
      </c>
      <c r="L330" s="263" t="s">
        <v>167</v>
      </c>
      <c r="M330" s="249" t="s">
        <v>17</v>
      </c>
      <c r="N330" s="69">
        <v>42305</v>
      </c>
      <c r="O330" s="69">
        <v>42346</v>
      </c>
      <c r="P330" s="69">
        <v>42711</v>
      </c>
      <c r="Q330" s="70">
        <v>20000</v>
      </c>
      <c r="R330" s="71">
        <v>0.75</v>
      </c>
      <c r="S330" s="70" t="s">
        <v>362</v>
      </c>
      <c r="T330" s="70">
        <v>15000</v>
      </c>
    </row>
    <row r="331" spans="2:20" ht="26.4" x14ac:dyDescent="0.25">
      <c r="B331" s="322"/>
      <c r="C331" s="323"/>
      <c r="D331" s="289"/>
      <c r="E331" s="289"/>
      <c r="F331" s="67" t="s">
        <v>2164</v>
      </c>
      <c r="G331" s="67" t="s">
        <v>165</v>
      </c>
      <c r="H331" s="78" t="s">
        <v>164</v>
      </c>
      <c r="I331" s="78" t="s">
        <v>163</v>
      </c>
      <c r="J331" s="68" t="s">
        <v>496</v>
      </c>
      <c r="K331" s="68" t="s">
        <v>497</v>
      </c>
      <c r="L331" s="263" t="s">
        <v>164</v>
      </c>
      <c r="M331" s="249" t="s">
        <v>28</v>
      </c>
      <c r="N331" s="69">
        <v>42305</v>
      </c>
      <c r="O331" s="69">
        <v>42303</v>
      </c>
      <c r="P331" s="69">
        <v>42668</v>
      </c>
      <c r="Q331" s="70">
        <v>20000</v>
      </c>
      <c r="R331" s="71">
        <v>0.75</v>
      </c>
      <c r="S331" s="70" t="s">
        <v>362</v>
      </c>
      <c r="T331" s="70">
        <v>15000</v>
      </c>
    </row>
    <row r="332" spans="2:20" ht="39.6" x14ac:dyDescent="0.25">
      <c r="B332" s="322"/>
      <c r="C332" s="323"/>
      <c r="D332" s="289"/>
      <c r="E332" s="289"/>
      <c r="F332" s="67" t="s">
        <v>2164</v>
      </c>
      <c r="G332" s="67" t="s">
        <v>162</v>
      </c>
      <c r="H332" s="78" t="s">
        <v>161</v>
      </c>
      <c r="I332" s="78" t="s">
        <v>160</v>
      </c>
      <c r="J332" s="68" t="s">
        <v>496</v>
      </c>
      <c r="K332" s="68" t="s">
        <v>497</v>
      </c>
      <c r="L332" s="263" t="s">
        <v>161</v>
      </c>
      <c r="M332" s="249" t="s">
        <v>17</v>
      </c>
      <c r="N332" s="69">
        <v>42305</v>
      </c>
      <c r="O332" s="69">
        <v>42340</v>
      </c>
      <c r="P332" s="69">
        <v>42705</v>
      </c>
      <c r="Q332" s="70">
        <v>19975</v>
      </c>
      <c r="R332" s="71">
        <v>0.75</v>
      </c>
      <c r="S332" s="70" t="s">
        <v>362</v>
      </c>
      <c r="T332" s="70">
        <v>14981.25</v>
      </c>
    </row>
    <row r="333" spans="2:20" ht="39.6" x14ac:dyDescent="0.25">
      <c r="B333" s="322"/>
      <c r="C333" s="323"/>
      <c r="D333" s="289"/>
      <c r="E333" s="289"/>
      <c r="F333" s="67" t="s">
        <v>2164</v>
      </c>
      <c r="G333" s="67" t="s">
        <v>159</v>
      </c>
      <c r="H333" s="78" t="s">
        <v>158</v>
      </c>
      <c r="I333" s="78" t="s">
        <v>157</v>
      </c>
      <c r="J333" s="68" t="s">
        <v>496</v>
      </c>
      <c r="K333" s="68" t="s">
        <v>497</v>
      </c>
      <c r="L333" s="263" t="s">
        <v>158</v>
      </c>
      <c r="M333" s="249" t="s">
        <v>28</v>
      </c>
      <c r="N333" s="69">
        <v>42305</v>
      </c>
      <c r="O333" s="69">
        <v>42292</v>
      </c>
      <c r="P333" s="69">
        <v>42657</v>
      </c>
      <c r="Q333" s="70">
        <v>20000</v>
      </c>
      <c r="R333" s="71">
        <v>0.75</v>
      </c>
      <c r="S333" s="70" t="s">
        <v>362</v>
      </c>
      <c r="T333" s="70">
        <v>15000</v>
      </c>
    </row>
    <row r="334" spans="2:20" ht="26.4" x14ac:dyDescent="0.25">
      <c r="B334" s="322"/>
      <c r="C334" s="323"/>
      <c r="D334" s="289"/>
      <c r="E334" s="289"/>
      <c r="F334" s="67" t="s">
        <v>2164</v>
      </c>
      <c r="G334" s="67" t="s">
        <v>156</v>
      </c>
      <c r="H334" s="78" t="s">
        <v>155</v>
      </c>
      <c r="I334" s="78" t="s">
        <v>154</v>
      </c>
      <c r="J334" s="68" t="s">
        <v>496</v>
      </c>
      <c r="K334" s="68" t="s">
        <v>497</v>
      </c>
      <c r="L334" s="263" t="s">
        <v>155</v>
      </c>
      <c r="M334" s="249" t="s">
        <v>36</v>
      </c>
      <c r="N334" s="69">
        <v>42305</v>
      </c>
      <c r="O334" s="69">
        <v>42346</v>
      </c>
      <c r="P334" s="69">
        <v>42711</v>
      </c>
      <c r="Q334" s="70">
        <v>19975</v>
      </c>
      <c r="R334" s="71">
        <v>0.75</v>
      </c>
      <c r="S334" s="70" t="s">
        <v>362</v>
      </c>
      <c r="T334" s="70">
        <v>14981.25</v>
      </c>
    </row>
    <row r="335" spans="2:20" ht="26.4" x14ac:dyDescent="0.25">
      <c r="B335" s="322"/>
      <c r="C335" s="323"/>
      <c r="D335" s="289"/>
      <c r="E335" s="289"/>
      <c r="F335" s="67" t="s">
        <v>2164</v>
      </c>
      <c r="G335" s="67" t="s">
        <v>153</v>
      </c>
      <c r="H335" s="78" t="s">
        <v>152</v>
      </c>
      <c r="I335" s="78" t="s">
        <v>151</v>
      </c>
      <c r="J335" s="68" t="s">
        <v>496</v>
      </c>
      <c r="K335" s="68" t="s">
        <v>497</v>
      </c>
      <c r="L335" s="263" t="s">
        <v>152</v>
      </c>
      <c r="M335" s="249" t="s">
        <v>14</v>
      </c>
      <c r="N335" s="69">
        <v>42305</v>
      </c>
      <c r="O335" s="69">
        <v>42332</v>
      </c>
      <c r="P335" s="69">
        <v>42697</v>
      </c>
      <c r="Q335" s="70">
        <v>19990</v>
      </c>
      <c r="R335" s="71">
        <v>0.75</v>
      </c>
      <c r="S335" s="70" t="s">
        <v>362</v>
      </c>
      <c r="T335" s="70">
        <v>14992.5</v>
      </c>
    </row>
    <row r="336" spans="2:20" ht="26.4" x14ac:dyDescent="0.25">
      <c r="B336" s="322"/>
      <c r="C336" s="323"/>
      <c r="D336" s="289"/>
      <c r="E336" s="289"/>
      <c r="F336" s="67" t="s">
        <v>2164</v>
      </c>
      <c r="G336" s="67" t="s">
        <v>150</v>
      </c>
      <c r="H336" s="78" t="s">
        <v>149</v>
      </c>
      <c r="I336" s="78" t="s">
        <v>148</v>
      </c>
      <c r="J336" s="68" t="s">
        <v>496</v>
      </c>
      <c r="K336" s="68" t="s">
        <v>497</v>
      </c>
      <c r="L336" s="263" t="s">
        <v>149</v>
      </c>
      <c r="M336" s="249" t="s">
        <v>147</v>
      </c>
      <c r="N336" s="69">
        <v>42305</v>
      </c>
      <c r="O336" s="69">
        <v>42348</v>
      </c>
      <c r="P336" s="69">
        <v>42713</v>
      </c>
      <c r="Q336" s="70">
        <v>19990</v>
      </c>
      <c r="R336" s="71">
        <v>0.75</v>
      </c>
      <c r="S336" s="70" t="s">
        <v>362</v>
      </c>
      <c r="T336" s="70">
        <v>14992.5</v>
      </c>
    </row>
    <row r="337" spans="2:20" ht="26.4" x14ac:dyDescent="0.25">
      <c r="B337" s="322"/>
      <c r="C337" s="323"/>
      <c r="D337" s="289"/>
      <c r="E337" s="289"/>
      <c r="F337" s="67" t="s">
        <v>2164</v>
      </c>
      <c r="G337" s="67" t="s">
        <v>146</v>
      </c>
      <c r="H337" s="78" t="s">
        <v>145</v>
      </c>
      <c r="I337" s="78" t="s">
        <v>144</v>
      </c>
      <c r="J337" s="68" t="s">
        <v>496</v>
      </c>
      <c r="K337" s="68" t="s">
        <v>497</v>
      </c>
      <c r="L337" s="263" t="s">
        <v>145</v>
      </c>
      <c r="M337" s="249" t="s">
        <v>23</v>
      </c>
      <c r="N337" s="69">
        <v>42305</v>
      </c>
      <c r="O337" s="69">
        <v>42346</v>
      </c>
      <c r="P337" s="69">
        <v>42711</v>
      </c>
      <c r="Q337" s="70">
        <v>19975</v>
      </c>
      <c r="R337" s="71">
        <v>0.75</v>
      </c>
      <c r="S337" s="70" t="s">
        <v>362</v>
      </c>
      <c r="T337" s="70">
        <v>14981.25</v>
      </c>
    </row>
    <row r="338" spans="2:20" ht="26.4" x14ac:dyDescent="0.25">
      <c r="B338" s="322"/>
      <c r="C338" s="323"/>
      <c r="D338" s="289"/>
      <c r="E338" s="289"/>
      <c r="F338" s="67" t="s">
        <v>2164</v>
      </c>
      <c r="G338" s="67" t="s">
        <v>143</v>
      </c>
      <c r="H338" s="78" t="s">
        <v>142</v>
      </c>
      <c r="I338" s="78" t="s">
        <v>141</v>
      </c>
      <c r="J338" s="68" t="s">
        <v>496</v>
      </c>
      <c r="K338" s="68" t="s">
        <v>497</v>
      </c>
      <c r="L338" s="263" t="s">
        <v>142</v>
      </c>
      <c r="M338" s="249" t="s">
        <v>28</v>
      </c>
      <c r="N338" s="69">
        <v>42305</v>
      </c>
      <c r="O338" s="69">
        <v>42318</v>
      </c>
      <c r="P338" s="69">
        <v>42683</v>
      </c>
      <c r="Q338" s="70">
        <v>19975</v>
      </c>
      <c r="R338" s="71">
        <v>0.75</v>
      </c>
      <c r="S338" s="70" t="s">
        <v>362</v>
      </c>
      <c r="T338" s="70">
        <v>14981.25</v>
      </c>
    </row>
    <row r="339" spans="2:20" ht="39.6" x14ac:dyDescent="0.25">
      <c r="B339" s="322"/>
      <c r="C339" s="323"/>
      <c r="D339" s="289"/>
      <c r="E339" s="289"/>
      <c r="F339" s="67" t="s">
        <v>2164</v>
      </c>
      <c r="G339" s="67" t="s">
        <v>140</v>
      </c>
      <c r="H339" s="78" t="s">
        <v>139</v>
      </c>
      <c r="I339" s="78" t="s">
        <v>138</v>
      </c>
      <c r="J339" s="68" t="s">
        <v>496</v>
      </c>
      <c r="K339" s="68" t="s">
        <v>497</v>
      </c>
      <c r="L339" s="263" t="s">
        <v>139</v>
      </c>
      <c r="M339" s="249" t="s">
        <v>1</v>
      </c>
      <c r="N339" s="69">
        <v>42305</v>
      </c>
      <c r="O339" s="69">
        <v>42335</v>
      </c>
      <c r="P339" s="69">
        <v>42700</v>
      </c>
      <c r="Q339" s="70">
        <v>19680</v>
      </c>
      <c r="R339" s="71">
        <v>0.75</v>
      </c>
      <c r="S339" s="70" t="s">
        <v>362</v>
      </c>
      <c r="T339" s="70">
        <v>14760</v>
      </c>
    </row>
    <row r="340" spans="2:20" ht="52.8" x14ac:dyDescent="0.25">
      <c r="B340" s="322"/>
      <c r="C340" s="323"/>
      <c r="D340" s="289"/>
      <c r="E340" s="289"/>
      <c r="F340" s="67" t="s">
        <v>2164</v>
      </c>
      <c r="G340" s="67" t="s">
        <v>137</v>
      </c>
      <c r="H340" s="78" t="s">
        <v>136</v>
      </c>
      <c r="I340" s="78" t="s">
        <v>135</v>
      </c>
      <c r="J340" s="68" t="s">
        <v>496</v>
      </c>
      <c r="K340" s="68" t="s">
        <v>497</v>
      </c>
      <c r="L340" s="263" t="s">
        <v>136</v>
      </c>
      <c r="M340" s="249" t="s">
        <v>23</v>
      </c>
      <c r="N340" s="69">
        <v>42305</v>
      </c>
      <c r="O340" s="69">
        <v>42320</v>
      </c>
      <c r="P340" s="69">
        <v>42685</v>
      </c>
      <c r="Q340" s="70">
        <v>20000</v>
      </c>
      <c r="R340" s="71">
        <v>0.75</v>
      </c>
      <c r="S340" s="70" t="s">
        <v>362</v>
      </c>
      <c r="T340" s="70">
        <v>15000</v>
      </c>
    </row>
    <row r="341" spans="2:20" ht="52.8" x14ac:dyDescent="0.25">
      <c r="B341" s="322"/>
      <c r="C341" s="323"/>
      <c r="D341" s="289"/>
      <c r="E341" s="289"/>
      <c r="F341" s="67" t="s">
        <v>2164</v>
      </c>
      <c r="G341" s="67" t="s">
        <v>134</v>
      </c>
      <c r="H341" s="78" t="s">
        <v>133</v>
      </c>
      <c r="I341" s="78" t="s">
        <v>132</v>
      </c>
      <c r="J341" s="68" t="s">
        <v>496</v>
      </c>
      <c r="K341" s="68" t="s">
        <v>497</v>
      </c>
      <c r="L341" s="263" t="s">
        <v>133</v>
      </c>
      <c r="M341" s="249" t="s">
        <v>36</v>
      </c>
      <c r="N341" s="69">
        <v>42305</v>
      </c>
      <c r="O341" s="69">
        <v>42325</v>
      </c>
      <c r="P341" s="69">
        <v>42690</v>
      </c>
      <c r="Q341" s="70">
        <v>20000</v>
      </c>
      <c r="R341" s="71">
        <v>0.75</v>
      </c>
      <c r="S341" s="70" t="s">
        <v>362</v>
      </c>
      <c r="T341" s="70">
        <v>15000</v>
      </c>
    </row>
    <row r="342" spans="2:20" ht="26.4" x14ac:dyDescent="0.25">
      <c r="B342" s="322"/>
      <c r="C342" s="323"/>
      <c r="D342" s="289"/>
      <c r="E342" s="289"/>
      <c r="F342" s="67" t="s">
        <v>2164</v>
      </c>
      <c r="G342" s="67" t="s">
        <v>131</v>
      </c>
      <c r="H342" s="78" t="s">
        <v>130</v>
      </c>
      <c r="I342" s="78" t="s">
        <v>129</v>
      </c>
      <c r="J342" s="68" t="s">
        <v>496</v>
      </c>
      <c r="K342" s="68" t="s">
        <v>497</v>
      </c>
      <c r="L342" s="263" t="s">
        <v>130</v>
      </c>
      <c r="M342" s="249" t="s">
        <v>28</v>
      </c>
      <c r="N342" s="69">
        <v>42305</v>
      </c>
      <c r="O342" s="69">
        <v>42320</v>
      </c>
      <c r="P342" s="69">
        <v>42685</v>
      </c>
      <c r="Q342" s="70">
        <v>20000</v>
      </c>
      <c r="R342" s="71">
        <v>0.75</v>
      </c>
      <c r="S342" s="70" t="s">
        <v>362</v>
      </c>
      <c r="T342" s="70">
        <v>15000</v>
      </c>
    </row>
    <row r="343" spans="2:20" ht="39.6" x14ac:dyDescent="0.25">
      <c r="B343" s="322"/>
      <c r="C343" s="323"/>
      <c r="D343" s="289"/>
      <c r="E343" s="289"/>
      <c r="F343" s="67" t="s">
        <v>2143</v>
      </c>
      <c r="G343" s="67" t="s">
        <v>62</v>
      </c>
      <c r="H343" s="78" t="s">
        <v>61</v>
      </c>
      <c r="I343" s="78" t="s">
        <v>128</v>
      </c>
      <c r="J343" s="68" t="s">
        <v>496</v>
      </c>
      <c r="K343" s="68" t="s">
        <v>497</v>
      </c>
      <c r="L343" s="263" t="s">
        <v>61</v>
      </c>
      <c r="M343" s="247" t="s">
        <v>59</v>
      </c>
      <c r="N343" s="69">
        <v>42281</v>
      </c>
      <c r="O343" s="69">
        <v>42278</v>
      </c>
      <c r="P343" s="69">
        <v>44196</v>
      </c>
      <c r="Q343" s="70">
        <v>4000000</v>
      </c>
      <c r="R343" s="71">
        <v>0.5</v>
      </c>
      <c r="S343" s="70" t="s">
        <v>362</v>
      </c>
      <c r="T343" s="70">
        <v>2000000</v>
      </c>
    </row>
    <row r="344" spans="2:20" ht="39.6" x14ac:dyDescent="0.25">
      <c r="B344" s="322"/>
      <c r="C344" s="323"/>
      <c r="D344" s="289"/>
      <c r="E344" s="289"/>
      <c r="F344" s="67" t="s">
        <v>2166</v>
      </c>
      <c r="G344" s="67" t="s">
        <v>62</v>
      </c>
      <c r="H344" s="78" t="s">
        <v>127</v>
      </c>
      <c r="I344" s="78" t="s">
        <v>126</v>
      </c>
      <c r="J344" s="68" t="s">
        <v>496</v>
      </c>
      <c r="K344" s="68" t="s">
        <v>497</v>
      </c>
      <c r="L344" s="263" t="s">
        <v>127</v>
      </c>
      <c r="M344" s="247" t="s">
        <v>59</v>
      </c>
      <c r="N344" s="69">
        <v>42281</v>
      </c>
      <c r="O344" s="69">
        <v>42278</v>
      </c>
      <c r="P344" s="69">
        <v>44196</v>
      </c>
      <c r="Q344" s="70">
        <v>1000000</v>
      </c>
      <c r="R344" s="71">
        <v>0.5</v>
      </c>
      <c r="S344" s="70" t="s">
        <v>362</v>
      </c>
      <c r="T344" s="70">
        <v>500000</v>
      </c>
    </row>
    <row r="345" spans="2:20" ht="26.4" x14ac:dyDescent="0.25">
      <c r="B345" s="322"/>
      <c r="C345" s="323"/>
      <c r="D345" s="289"/>
      <c r="E345" s="289"/>
      <c r="F345" s="67" t="s">
        <v>2164</v>
      </c>
      <c r="G345" s="67" t="s">
        <v>351</v>
      </c>
      <c r="H345" s="78" t="s">
        <v>352</v>
      </c>
      <c r="I345" s="78" t="s">
        <v>353</v>
      </c>
      <c r="J345" s="68" t="s">
        <v>496</v>
      </c>
      <c r="K345" s="68" t="s">
        <v>497</v>
      </c>
      <c r="L345" s="263" t="s">
        <v>352</v>
      </c>
      <c r="M345" s="249" t="s">
        <v>17</v>
      </c>
      <c r="N345" s="69">
        <v>42373</v>
      </c>
      <c r="O345" s="69">
        <v>42396</v>
      </c>
      <c r="P345" s="69">
        <v>42761</v>
      </c>
      <c r="Q345" s="70">
        <v>20000</v>
      </c>
      <c r="R345" s="71">
        <v>0.75</v>
      </c>
      <c r="S345" s="70" t="s">
        <v>362</v>
      </c>
      <c r="T345" s="70">
        <v>15000</v>
      </c>
    </row>
    <row r="346" spans="2:20" ht="52.8" x14ac:dyDescent="0.25">
      <c r="B346" s="322"/>
      <c r="C346" s="323"/>
      <c r="D346" s="289"/>
      <c r="E346" s="289"/>
      <c r="F346" s="67" t="s">
        <v>2164</v>
      </c>
      <c r="G346" s="67" t="s">
        <v>56</v>
      </c>
      <c r="H346" s="78" t="s">
        <v>345</v>
      </c>
      <c r="I346" s="78" t="s">
        <v>346</v>
      </c>
      <c r="J346" s="68" t="s">
        <v>496</v>
      </c>
      <c r="K346" s="68" t="s">
        <v>497</v>
      </c>
      <c r="L346" s="263" t="s">
        <v>345</v>
      </c>
      <c r="M346" s="249" t="s">
        <v>36</v>
      </c>
      <c r="N346" s="69">
        <v>42373</v>
      </c>
      <c r="O346" s="69">
        <v>42404</v>
      </c>
      <c r="P346" s="69">
        <v>42769</v>
      </c>
      <c r="Q346" s="70">
        <v>19750</v>
      </c>
      <c r="R346" s="71">
        <v>0.75</v>
      </c>
      <c r="S346" s="70" t="s">
        <v>362</v>
      </c>
      <c r="T346" s="70">
        <v>14812.5</v>
      </c>
    </row>
    <row r="347" spans="2:20" x14ac:dyDescent="0.25">
      <c r="B347" s="322"/>
      <c r="C347" s="323"/>
      <c r="D347" s="289"/>
      <c r="E347" s="289"/>
      <c r="F347" s="67" t="s">
        <v>2165</v>
      </c>
      <c r="G347" s="67" t="s">
        <v>13</v>
      </c>
      <c r="H347" s="78" t="s">
        <v>384</v>
      </c>
      <c r="I347" s="78" t="s">
        <v>385</v>
      </c>
      <c r="J347" s="68" t="s">
        <v>496</v>
      </c>
      <c r="K347" s="68" t="s">
        <v>497</v>
      </c>
      <c r="L347" s="263" t="s">
        <v>384</v>
      </c>
      <c r="M347" s="249" t="s">
        <v>10</v>
      </c>
      <c r="N347" s="69">
        <v>42410</v>
      </c>
      <c r="O347" s="69">
        <v>42379</v>
      </c>
      <c r="P347" s="69">
        <v>42886</v>
      </c>
      <c r="Q347" s="70">
        <v>47500</v>
      </c>
      <c r="R347" s="71">
        <v>0.45</v>
      </c>
      <c r="S347" s="70" t="s">
        <v>362</v>
      </c>
      <c r="T347" s="70">
        <v>21375</v>
      </c>
    </row>
    <row r="348" spans="2:20" ht="39.6" x14ac:dyDescent="0.25">
      <c r="B348" s="322"/>
      <c r="C348" s="323"/>
      <c r="D348" s="289"/>
      <c r="E348" s="289"/>
      <c r="F348" s="67" t="s">
        <v>2165</v>
      </c>
      <c r="G348" s="67" t="s">
        <v>381</v>
      </c>
      <c r="H348" s="78" t="s">
        <v>382</v>
      </c>
      <c r="I348" s="78" t="s">
        <v>383</v>
      </c>
      <c r="J348" s="68" t="s">
        <v>496</v>
      </c>
      <c r="K348" s="68" t="s">
        <v>497</v>
      </c>
      <c r="L348" s="263" t="s">
        <v>382</v>
      </c>
      <c r="M348" s="249" t="s">
        <v>14</v>
      </c>
      <c r="N348" s="69">
        <v>42410</v>
      </c>
      <c r="O348" s="69">
        <v>42370</v>
      </c>
      <c r="P348" s="69">
        <v>43100</v>
      </c>
      <c r="Q348" s="70">
        <v>352912.06</v>
      </c>
      <c r="R348" s="71">
        <v>0.45000000850070127</v>
      </c>
      <c r="S348" s="70" t="s">
        <v>362</v>
      </c>
      <c r="T348" s="70">
        <v>158810.43</v>
      </c>
    </row>
    <row r="349" spans="2:20" ht="26.4" x14ac:dyDescent="0.25">
      <c r="B349" s="322"/>
      <c r="C349" s="323"/>
      <c r="D349" s="289"/>
      <c r="E349" s="289"/>
      <c r="F349" s="67" t="s">
        <v>2167</v>
      </c>
      <c r="G349" s="67" t="s">
        <v>386</v>
      </c>
      <c r="H349" s="78" t="s">
        <v>387</v>
      </c>
      <c r="I349" s="78" t="s">
        <v>388</v>
      </c>
      <c r="J349" s="68" t="s">
        <v>496</v>
      </c>
      <c r="K349" s="68" t="s">
        <v>497</v>
      </c>
      <c r="L349" s="263" t="s">
        <v>387</v>
      </c>
      <c r="M349" s="247" t="s">
        <v>4</v>
      </c>
      <c r="N349" s="69">
        <v>42446</v>
      </c>
      <c r="O349" s="69">
        <v>42430</v>
      </c>
      <c r="P349" s="69">
        <v>43038</v>
      </c>
      <c r="Q349" s="70">
        <v>156239.85999999999</v>
      </c>
      <c r="R349" s="71">
        <v>0.69999998719916934</v>
      </c>
      <c r="S349" s="70" t="s">
        <v>362</v>
      </c>
      <c r="T349" s="70">
        <v>109367.9</v>
      </c>
    </row>
    <row r="350" spans="2:20" ht="39.6" x14ac:dyDescent="0.25">
      <c r="B350" s="322"/>
      <c r="C350" s="323"/>
      <c r="D350" s="289"/>
      <c r="E350" s="289"/>
      <c r="F350" s="67" t="s">
        <v>2168</v>
      </c>
      <c r="G350" s="67" t="s">
        <v>427</v>
      </c>
      <c r="H350" s="78" t="s">
        <v>428</v>
      </c>
      <c r="I350" s="78" t="s">
        <v>429</v>
      </c>
      <c r="J350" s="68" t="s">
        <v>496</v>
      </c>
      <c r="K350" s="68" t="s">
        <v>497</v>
      </c>
      <c r="L350" s="263" t="s">
        <v>428</v>
      </c>
      <c r="M350" s="247" t="s">
        <v>10</v>
      </c>
      <c r="N350" s="69">
        <v>42451</v>
      </c>
      <c r="O350" s="69">
        <v>42278</v>
      </c>
      <c r="P350" s="69">
        <v>42735</v>
      </c>
      <c r="Q350" s="70">
        <v>322317.32</v>
      </c>
      <c r="R350" s="71">
        <v>0.69999998758986948</v>
      </c>
      <c r="S350" s="70" t="s">
        <v>362</v>
      </c>
      <c r="T350" s="70">
        <v>225622.12</v>
      </c>
    </row>
    <row r="351" spans="2:20" ht="52.8" x14ac:dyDescent="0.25">
      <c r="B351" s="322"/>
      <c r="C351" s="323"/>
      <c r="D351" s="289"/>
      <c r="E351" s="289"/>
      <c r="F351" s="67" t="s">
        <v>2169</v>
      </c>
      <c r="G351" s="67" t="s">
        <v>371</v>
      </c>
      <c r="H351" s="78" t="s">
        <v>372</v>
      </c>
      <c r="I351" s="78" t="s">
        <v>373</v>
      </c>
      <c r="J351" s="68" t="s">
        <v>496</v>
      </c>
      <c r="K351" s="68" t="s">
        <v>497</v>
      </c>
      <c r="L351" s="263" t="s">
        <v>1688</v>
      </c>
      <c r="M351" s="249" t="s">
        <v>40</v>
      </c>
      <c r="N351" s="69">
        <v>42429</v>
      </c>
      <c r="O351" s="69">
        <v>42401</v>
      </c>
      <c r="P351" s="69">
        <v>43131</v>
      </c>
      <c r="Q351" s="70">
        <v>246595.05</v>
      </c>
      <c r="R351" s="71">
        <v>0.8</v>
      </c>
      <c r="S351" s="70" t="s">
        <v>362</v>
      </c>
      <c r="T351" s="70">
        <v>197276.04</v>
      </c>
    </row>
    <row r="352" spans="2:20" ht="39.6" x14ac:dyDescent="0.25">
      <c r="B352" s="322"/>
      <c r="C352" s="323"/>
      <c r="D352" s="289"/>
      <c r="E352" s="289"/>
      <c r="F352" s="67" t="s">
        <v>2168</v>
      </c>
      <c r="G352" s="67" t="s">
        <v>424</v>
      </c>
      <c r="H352" s="78" t="s">
        <v>425</v>
      </c>
      <c r="I352" s="78" t="s">
        <v>426</v>
      </c>
      <c r="J352" s="68" t="s">
        <v>496</v>
      </c>
      <c r="K352" s="68" t="s">
        <v>497</v>
      </c>
      <c r="L352" s="263" t="s">
        <v>425</v>
      </c>
      <c r="M352" s="247" t="s">
        <v>14</v>
      </c>
      <c r="N352" s="69">
        <v>42451</v>
      </c>
      <c r="O352" s="69">
        <v>42522</v>
      </c>
      <c r="P352" s="69">
        <v>42642</v>
      </c>
      <c r="Q352" s="70">
        <v>331035.90000000002</v>
      </c>
      <c r="R352" s="71">
        <v>0.7</v>
      </c>
      <c r="S352" s="70" t="s">
        <v>362</v>
      </c>
      <c r="T352" s="70">
        <v>231725.13</v>
      </c>
    </row>
    <row r="353" spans="2:20" ht="26.4" x14ac:dyDescent="0.25">
      <c r="B353" s="322"/>
      <c r="C353" s="323"/>
      <c r="D353" s="289"/>
      <c r="E353" s="289"/>
      <c r="F353" s="67" t="s">
        <v>2168</v>
      </c>
      <c r="G353" s="67" t="s">
        <v>430</v>
      </c>
      <c r="H353" s="78" t="s">
        <v>431</v>
      </c>
      <c r="I353" s="78" t="s">
        <v>432</v>
      </c>
      <c r="J353" s="68" t="s">
        <v>496</v>
      </c>
      <c r="K353" s="68" t="s">
        <v>497</v>
      </c>
      <c r="L353" s="263" t="s">
        <v>431</v>
      </c>
      <c r="M353" s="246" t="s">
        <v>83</v>
      </c>
      <c r="N353" s="69">
        <v>42451</v>
      </c>
      <c r="O353" s="69">
        <v>42278</v>
      </c>
      <c r="P353" s="69">
        <v>42931</v>
      </c>
      <c r="Q353" s="70">
        <v>4075190</v>
      </c>
      <c r="R353" s="71">
        <v>0.7</v>
      </c>
      <c r="S353" s="70" t="s">
        <v>362</v>
      </c>
      <c r="T353" s="70">
        <v>2852633</v>
      </c>
    </row>
    <row r="354" spans="2:20" ht="52.8" x14ac:dyDescent="0.25">
      <c r="B354" s="322"/>
      <c r="C354" s="323"/>
      <c r="D354" s="289"/>
      <c r="E354" s="289"/>
      <c r="F354" s="67" t="s">
        <v>2169</v>
      </c>
      <c r="G354" s="67" t="s">
        <v>374</v>
      </c>
      <c r="H354" s="78" t="s">
        <v>680</v>
      </c>
      <c r="I354" s="78" t="s">
        <v>681</v>
      </c>
      <c r="J354" s="68" t="s">
        <v>496</v>
      </c>
      <c r="K354" s="68" t="s">
        <v>497</v>
      </c>
      <c r="L354" s="263" t="s">
        <v>1689</v>
      </c>
      <c r="M354" s="249" t="s">
        <v>28</v>
      </c>
      <c r="N354" s="69">
        <v>42520</v>
      </c>
      <c r="O354" s="69">
        <v>42370</v>
      </c>
      <c r="P354" s="69">
        <v>43100</v>
      </c>
      <c r="Q354" s="70">
        <v>348997.74</v>
      </c>
      <c r="R354" s="71">
        <v>0.5974561611774335</v>
      </c>
      <c r="S354" s="70" t="s">
        <v>362</v>
      </c>
      <c r="T354" s="70">
        <v>279198.19</v>
      </c>
    </row>
    <row r="355" spans="2:20" ht="39.6" x14ac:dyDescent="0.25">
      <c r="B355" s="322"/>
      <c r="C355" s="323"/>
      <c r="D355" s="289"/>
      <c r="E355" s="289"/>
      <c r="F355" s="67" t="s">
        <v>2168</v>
      </c>
      <c r="G355" s="67" t="s">
        <v>433</v>
      </c>
      <c r="H355" s="78" t="s">
        <v>434</v>
      </c>
      <c r="I355" s="78" t="s">
        <v>435</v>
      </c>
      <c r="J355" s="68" t="s">
        <v>496</v>
      </c>
      <c r="K355" s="68" t="s">
        <v>497</v>
      </c>
      <c r="L355" s="263" t="s">
        <v>434</v>
      </c>
      <c r="M355" s="247" t="s">
        <v>7</v>
      </c>
      <c r="N355" s="69">
        <v>42451</v>
      </c>
      <c r="O355" s="69">
        <v>42278</v>
      </c>
      <c r="P355" s="69">
        <v>43008</v>
      </c>
      <c r="Q355" s="70">
        <v>1140010</v>
      </c>
      <c r="R355" s="71">
        <v>0.7</v>
      </c>
      <c r="S355" s="70" t="s">
        <v>362</v>
      </c>
      <c r="T355" s="70">
        <v>798007</v>
      </c>
    </row>
    <row r="356" spans="2:20" ht="52.8" x14ac:dyDescent="0.25">
      <c r="B356" s="322"/>
      <c r="C356" s="323"/>
      <c r="D356" s="289"/>
      <c r="E356" s="289"/>
      <c r="F356" s="67" t="s">
        <v>2170</v>
      </c>
      <c r="G356" s="67" t="s">
        <v>532</v>
      </c>
      <c r="H356" s="78" t="s">
        <v>533</v>
      </c>
      <c r="I356" s="78" t="s">
        <v>1716</v>
      </c>
      <c r="J356" s="68" t="s">
        <v>496</v>
      </c>
      <c r="K356" s="68" t="s">
        <v>497</v>
      </c>
      <c r="L356" s="263" t="s">
        <v>533</v>
      </c>
      <c r="M356" s="247" t="s">
        <v>14</v>
      </c>
      <c r="N356" s="69">
        <v>42479</v>
      </c>
      <c r="O356" s="69">
        <v>42491</v>
      </c>
      <c r="P356" s="69">
        <v>43159</v>
      </c>
      <c r="Q356" s="70">
        <v>42320.65</v>
      </c>
      <c r="R356" s="71">
        <v>0.53190676419194882</v>
      </c>
      <c r="S356" s="70" t="s">
        <v>362</v>
      </c>
      <c r="T356" s="70">
        <v>22510.639999999999</v>
      </c>
    </row>
    <row r="357" spans="2:20" ht="26.4" x14ac:dyDescent="0.25">
      <c r="B357" s="322"/>
      <c r="C357" s="323"/>
      <c r="D357" s="289"/>
      <c r="E357" s="289"/>
      <c r="F357" s="67" t="s">
        <v>2165</v>
      </c>
      <c r="G357" s="78" t="s">
        <v>436</v>
      </c>
      <c r="H357" s="78" t="s">
        <v>437</v>
      </c>
      <c r="I357" s="78" t="s">
        <v>438</v>
      </c>
      <c r="J357" s="68" t="s">
        <v>496</v>
      </c>
      <c r="K357" s="68" t="s">
        <v>497</v>
      </c>
      <c r="L357" s="263" t="s">
        <v>437</v>
      </c>
      <c r="M357" s="255" t="s">
        <v>1690</v>
      </c>
      <c r="N357" s="69">
        <v>42410</v>
      </c>
      <c r="O357" s="69">
        <v>42278</v>
      </c>
      <c r="P357" s="69">
        <v>43008</v>
      </c>
      <c r="Q357" s="70">
        <v>15175</v>
      </c>
      <c r="R357" s="71">
        <v>0.45</v>
      </c>
      <c r="S357" s="70" t="s">
        <v>362</v>
      </c>
      <c r="T357" s="70">
        <v>6828.75</v>
      </c>
    </row>
    <row r="358" spans="2:20" ht="39.6" x14ac:dyDescent="0.25">
      <c r="B358" s="322"/>
      <c r="C358" s="323"/>
      <c r="D358" s="289"/>
      <c r="E358" s="289"/>
      <c r="F358" s="67" t="s">
        <v>2171</v>
      </c>
      <c r="G358" s="78" t="s">
        <v>2364</v>
      </c>
      <c r="H358" s="78" t="s">
        <v>2365</v>
      </c>
      <c r="I358" s="78" t="s">
        <v>2366</v>
      </c>
      <c r="J358" s="231" t="s">
        <v>2190</v>
      </c>
      <c r="K358" s="231" t="s">
        <v>2367</v>
      </c>
      <c r="L358" s="263" t="s">
        <v>2368</v>
      </c>
      <c r="M358" s="255" t="s">
        <v>473</v>
      </c>
      <c r="N358" s="69">
        <v>42509</v>
      </c>
      <c r="O358" s="69">
        <v>42401</v>
      </c>
      <c r="P358" s="69">
        <v>43100</v>
      </c>
      <c r="Q358" s="70">
        <v>140490.47</v>
      </c>
      <c r="R358" s="71">
        <v>70</v>
      </c>
      <c r="S358" s="70" t="s">
        <v>362</v>
      </c>
      <c r="T358" s="70">
        <v>98343.33</v>
      </c>
    </row>
    <row r="359" spans="2:20" ht="52.8" x14ac:dyDescent="0.25">
      <c r="B359" s="322"/>
      <c r="C359" s="323"/>
      <c r="D359" s="289"/>
      <c r="E359" s="289"/>
      <c r="F359" s="67" t="s">
        <v>2171</v>
      </c>
      <c r="G359" s="67" t="s">
        <v>374</v>
      </c>
      <c r="H359" s="78" t="s">
        <v>528</v>
      </c>
      <c r="I359" s="78" t="s">
        <v>529</v>
      </c>
      <c r="J359" s="68" t="s">
        <v>496</v>
      </c>
      <c r="K359" s="68" t="s">
        <v>497</v>
      </c>
      <c r="L359" s="263" t="s">
        <v>1691</v>
      </c>
      <c r="M359" s="247"/>
      <c r="N359" s="69">
        <v>42509</v>
      </c>
      <c r="O359" s="69">
        <v>42461</v>
      </c>
      <c r="P359" s="69">
        <v>43190</v>
      </c>
      <c r="Q359" s="70">
        <v>556368.06000000006</v>
      </c>
      <c r="R359" s="71">
        <v>0.70000001437897064</v>
      </c>
      <c r="S359" s="70" t="s">
        <v>362</v>
      </c>
      <c r="T359" s="70">
        <v>389457.65</v>
      </c>
    </row>
    <row r="360" spans="2:20" ht="52.8" x14ac:dyDescent="0.25">
      <c r="B360" s="322"/>
      <c r="C360" s="323"/>
      <c r="D360" s="289"/>
      <c r="E360" s="289"/>
      <c r="F360" s="67" t="s">
        <v>2171</v>
      </c>
      <c r="G360" s="67" t="s">
        <v>492</v>
      </c>
      <c r="H360" s="78" t="s">
        <v>530</v>
      </c>
      <c r="I360" s="78" t="s">
        <v>531</v>
      </c>
      <c r="J360" s="68" t="s">
        <v>496</v>
      </c>
      <c r="K360" s="68" t="s">
        <v>497</v>
      </c>
      <c r="L360" s="263" t="s">
        <v>1692</v>
      </c>
      <c r="M360" s="247"/>
      <c r="N360" s="69">
        <v>42509</v>
      </c>
      <c r="O360" s="69">
        <v>42644</v>
      </c>
      <c r="P360" s="69">
        <v>43373</v>
      </c>
      <c r="Q360" s="70">
        <v>257719.6</v>
      </c>
      <c r="R360" s="71">
        <v>0.7</v>
      </c>
      <c r="S360" s="70" t="s">
        <v>362</v>
      </c>
      <c r="T360" s="70">
        <v>180403.72</v>
      </c>
    </row>
    <row r="361" spans="2:20" ht="39.6" x14ac:dyDescent="0.25">
      <c r="B361" s="322"/>
      <c r="C361" s="323"/>
      <c r="D361" s="289"/>
      <c r="E361" s="289"/>
      <c r="F361" s="67" t="s">
        <v>2172</v>
      </c>
      <c r="G361" s="67" t="s">
        <v>782</v>
      </c>
      <c r="H361" s="78" t="s">
        <v>783</v>
      </c>
      <c r="I361" s="78" t="s">
        <v>784</v>
      </c>
      <c r="J361" s="68" t="s">
        <v>496</v>
      </c>
      <c r="K361" s="68" t="s">
        <v>497</v>
      </c>
      <c r="L361" s="263" t="s">
        <v>783</v>
      </c>
      <c r="M361" s="247" t="s">
        <v>17</v>
      </c>
      <c r="N361" s="69">
        <v>42621</v>
      </c>
      <c r="O361" s="69">
        <v>42422</v>
      </c>
      <c r="P361" s="69">
        <v>43100</v>
      </c>
      <c r="Q361" s="70">
        <v>250604.94</v>
      </c>
      <c r="R361" s="71">
        <v>0.6</v>
      </c>
      <c r="S361" s="70" t="s">
        <v>362</v>
      </c>
      <c r="T361" s="70">
        <v>150362.96</v>
      </c>
    </row>
    <row r="362" spans="2:20" ht="39.6" x14ac:dyDescent="0.25">
      <c r="B362" s="322"/>
      <c r="C362" s="323"/>
      <c r="D362" s="289"/>
      <c r="E362" s="289"/>
      <c r="F362" s="67" t="s">
        <v>2172</v>
      </c>
      <c r="G362" s="67" t="s">
        <v>785</v>
      </c>
      <c r="H362" s="78" t="s">
        <v>786</v>
      </c>
      <c r="I362" s="78" t="s">
        <v>787</v>
      </c>
      <c r="J362" s="68" t="s">
        <v>496</v>
      </c>
      <c r="K362" s="68" t="s">
        <v>497</v>
      </c>
      <c r="L362" s="263" t="s">
        <v>786</v>
      </c>
      <c r="M362" s="247" t="s">
        <v>4</v>
      </c>
      <c r="N362" s="69">
        <v>42621</v>
      </c>
      <c r="O362" s="69">
        <v>42433</v>
      </c>
      <c r="P362" s="69">
        <v>43159</v>
      </c>
      <c r="Q362" s="70">
        <v>1724406.1</v>
      </c>
      <c r="R362" s="71">
        <v>0.6</v>
      </c>
      <c r="S362" s="70" t="s">
        <v>362</v>
      </c>
      <c r="T362" s="70">
        <v>1034643.66</v>
      </c>
    </row>
    <row r="363" spans="2:20" ht="52.8" x14ac:dyDescent="0.25">
      <c r="B363" s="322"/>
      <c r="C363" s="323"/>
      <c r="D363" s="289"/>
      <c r="E363" s="289"/>
      <c r="F363" s="67" t="s">
        <v>2172</v>
      </c>
      <c r="G363" s="67" t="s">
        <v>328</v>
      </c>
      <c r="H363" s="78" t="s">
        <v>708</v>
      </c>
      <c r="I363" s="78" t="s">
        <v>709</v>
      </c>
      <c r="J363" s="68" t="s">
        <v>496</v>
      </c>
      <c r="K363" s="68" t="s">
        <v>497</v>
      </c>
      <c r="L363" s="263" t="s">
        <v>708</v>
      </c>
      <c r="M363" s="247" t="s">
        <v>14</v>
      </c>
      <c r="N363" s="69">
        <v>42598</v>
      </c>
      <c r="O363" s="69">
        <v>42614</v>
      </c>
      <c r="P363" s="69">
        <v>43343</v>
      </c>
      <c r="Q363" s="70">
        <v>766622.3</v>
      </c>
      <c r="R363" s="71">
        <v>0.6</v>
      </c>
      <c r="S363" s="70" t="s">
        <v>362</v>
      </c>
      <c r="T363" s="70">
        <v>459973.38</v>
      </c>
    </row>
    <row r="364" spans="2:20" ht="26.4" x14ac:dyDescent="0.25">
      <c r="B364" s="322"/>
      <c r="C364" s="323"/>
      <c r="D364" s="289"/>
      <c r="E364" s="289"/>
      <c r="F364" s="67" t="s">
        <v>2172</v>
      </c>
      <c r="G364" s="67" t="s">
        <v>1216</v>
      </c>
      <c r="H364" s="78" t="s">
        <v>1217</v>
      </c>
      <c r="I364" s="78" t="s">
        <v>1218</v>
      </c>
      <c r="J364" s="68" t="s">
        <v>496</v>
      </c>
      <c r="K364" s="68" t="s">
        <v>497</v>
      </c>
      <c r="L364" s="263" t="s">
        <v>1217</v>
      </c>
      <c r="M364" s="247" t="s">
        <v>36</v>
      </c>
      <c r="N364" s="69">
        <v>42865</v>
      </c>
      <c r="O364" s="69">
        <v>42458</v>
      </c>
      <c r="P364" s="69">
        <v>42818</v>
      </c>
      <c r="Q364" s="70">
        <v>890107.4</v>
      </c>
      <c r="R364" s="71">
        <v>0.6</v>
      </c>
      <c r="S364" s="70" t="s">
        <v>362</v>
      </c>
      <c r="T364" s="70">
        <v>534064.43999999994</v>
      </c>
    </row>
    <row r="365" spans="2:20" ht="26.4" x14ac:dyDescent="0.25">
      <c r="B365" s="322"/>
      <c r="C365" s="323"/>
      <c r="D365" s="289"/>
      <c r="E365" s="289"/>
      <c r="F365" s="67" t="s">
        <v>2172</v>
      </c>
      <c r="G365" s="67" t="s">
        <v>788</v>
      </c>
      <c r="H365" s="78" t="s">
        <v>789</v>
      </c>
      <c r="I365" s="78" t="s">
        <v>790</v>
      </c>
      <c r="J365" s="68" t="s">
        <v>496</v>
      </c>
      <c r="K365" s="68" t="s">
        <v>497</v>
      </c>
      <c r="L365" s="263" t="s">
        <v>789</v>
      </c>
      <c r="M365" s="247" t="s">
        <v>295</v>
      </c>
      <c r="N365" s="69">
        <v>42642</v>
      </c>
      <c r="O365" s="69">
        <v>42705</v>
      </c>
      <c r="P365" s="69">
        <v>43130</v>
      </c>
      <c r="Q365" s="70">
        <v>279042.86</v>
      </c>
      <c r="R365" s="71">
        <v>0.7</v>
      </c>
      <c r="S365" s="70" t="s">
        <v>362</v>
      </c>
      <c r="T365" s="70">
        <v>195330</v>
      </c>
    </row>
    <row r="366" spans="2:20" ht="39.6" x14ac:dyDescent="0.25">
      <c r="B366" s="322"/>
      <c r="C366" s="323"/>
      <c r="D366" s="289"/>
      <c r="E366" s="289"/>
      <c r="F366" s="67" t="s">
        <v>2172</v>
      </c>
      <c r="G366" s="67" t="s">
        <v>1780</v>
      </c>
      <c r="H366" s="78" t="s">
        <v>1781</v>
      </c>
      <c r="I366" s="78" t="s">
        <v>1782</v>
      </c>
      <c r="J366" s="68" t="s">
        <v>496</v>
      </c>
      <c r="K366" s="68" t="s">
        <v>497</v>
      </c>
      <c r="L366" s="263"/>
      <c r="M366" s="247" t="s">
        <v>36</v>
      </c>
      <c r="N366" s="69">
        <v>43012</v>
      </c>
      <c r="O366" s="69">
        <v>42887</v>
      </c>
      <c r="P366" s="69">
        <v>43434</v>
      </c>
      <c r="Q366" s="70">
        <v>1349584.38</v>
      </c>
      <c r="R366" s="71">
        <v>0.5</v>
      </c>
      <c r="S366" s="70" t="s">
        <v>362</v>
      </c>
      <c r="T366" s="70">
        <v>674792.19</v>
      </c>
    </row>
    <row r="367" spans="2:20" ht="52.8" x14ac:dyDescent="0.25">
      <c r="B367" s="322"/>
      <c r="C367" s="323"/>
      <c r="D367" s="289"/>
      <c r="E367" s="289"/>
      <c r="F367" s="67" t="s">
        <v>2172</v>
      </c>
      <c r="G367" s="67" t="s">
        <v>779</v>
      </c>
      <c r="H367" s="78" t="s">
        <v>780</v>
      </c>
      <c r="I367" s="78" t="s">
        <v>781</v>
      </c>
      <c r="J367" s="68" t="s">
        <v>496</v>
      </c>
      <c r="K367" s="68" t="s">
        <v>497</v>
      </c>
      <c r="L367" s="263" t="s">
        <v>780</v>
      </c>
      <c r="M367" s="247" t="s">
        <v>23</v>
      </c>
      <c r="N367" s="69">
        <v>42621</v>
      </c>
      <c r="O367" s="69">
        <v>42725</v>
      </c>
      <c r="P367" s="69">
        <v>43454</v>
      </c>
      <c r="Q367" s="70">
        <v>775188.5</v>
      </c>
      <c r="R367" s="71">
        <v>0.6</v>
      </c>
      <c r="S367" s="70" t="s">
        <v>362</v>
      </c>
      <c r="T367" s="82">
        <v>465113.1</v>
      </c>
    </row>
    <row r="368" spans="2:20" ht="39.6" x14ac:dyDescent="0.25">
      <c r="B368" s="322"/>
      <c r="C368" s="323"/>
      <c r="D368" s="289"/>
      <c r="E368" s="289"/>
      <c r="F368" s="67" t="s">
        <v>2172</v>
      </c>
      <c r="G368" s="67" t="s">
        <v>189</v>
      </c>
      <c r="H368" s="78" t="s">
        <v>1062</v>
      </c>
      <c r="I368" s="78" t="s">
        <v>1063</v>
      </c>
      <c r="J368" s="68" t="s">
        <v>496</v>
      </c>
      <c r="K368" s="68" t="s">
        <v>497</v>
      </c>
      <c r="L368" s="263" t="s">
        <v>1062</v>
      </c>
      <c r="M368" s="247" t="s">
        <v>7</v>
      </c>
      <c r="N368" s="69">
        <v>42775</v>
      </c>
      <c r="O368" s="69">
        <v>42461</v>
      </c>
      <c r="P368" s="69">
        <v>43190</v>
      </c>
      <c r="Q368" s="70">
        <v>530000</v>
      </c>
      <c r="R368" s="71">
        <v>0.5</v>
      </c>
      <c r="S368" s="70" t="s">
        <v>362</v>
      </c>
      <c r="T368" s="70">
        <v>265000</v>
      </c>
    </row>
    <row r="369" spans="2:20" x14ac:dyDescent="0.25">
      <c r="B369" s="322"/>
      <c r="C369" s="323"/>
      <c r="D369" s="289"/>
      <c r="E369" s="289"/>
      <c r="F369" s="67" t="s">
        <v>2172</v>
      </c>
      <c r="G369" s="67" t="s">
        <v>894</v>
      </c>
      <c r="H369" s="78" t="s">
        <v>895</v>
      </c>
      <c r="I369" s="78" t="s">
        <v>896</v>
      </c>
      <c r="J369" s="68" t="s">
        <v>496</v>
      </c>
      <c r="K369" s="68" t="s">
        <v>497</v>
      </c>
      <c r="L369" s="263" t="s">
        <v>895</v>
      </c>
      <c r="M369" s="247" t="s">
        <v>36</v>
      </c>
      <c r="N369" s="69">
        <v>42688</v>
      </c>
      <c r="O369" s="69">
        <v>42614</v>
      </c>
      <c r="P369" s="69">
        <v>42735</v>
      </c>
      <c r="Q369" s="70">
        <v>125594.63</v>
      </c>
      <c r="R369" s="71">
        <v>0.6</v>
      </c>
      <c r="S369" s="70" t="s">
        <v>362</v>
      </c>
      <c r="T369" s="70">
        <v>75356.78</v>
      </c>
    </row>
    <row r="370" spans="2:20" ht="26.4" x14ac:dyDescent="0.25">
      <c r="B370" s="322"/>
      <c r="C370" s="323"/>
      <c r="D370" s="289"/>
      <c r="E370" s="289"/>
      <c r="F370" s="67" t="s">
        <v>2172</v>
      </c>
      <c r="G370" s="67" t="s">
        <v>1016</v>
      </c>
      <c r="H370" s="78" t="s">
        <v>1015</v>
      </c>
      <c r="I370" s="78" t="s">
        <v>1014</v>
      </c>
      <c r="J370" s="68" t="s">
        <v>496</v>
      </c>
      <c r="K370" s="68" t="s">
        <v>497</v>
      </c>
      <c r="L370" s="263" t="s">
        <v>1015</v>
      </c>
      <c r="M370" s="247" t="s">
        <v>14</v>
      </c>
      <c r="N370" s="69">
        <v>42748</v>
      </c>
      <c r="O370" s="69">
        <v>42481</v>
      </c>
      <c r="P370" s="69">
        <v>42845</v>
      </c>
      <c r="Q370" s="70">
        <v>146634.72</v>
      </c>
      <c r="R370" s="71">
        <v>0.6</v>
      </c>
      <c r="S370" s="70" t="s">
        <v>362</v>
      </c>
      <c r="T370" s="70">
        <v>87980.83</v>
      </c>
    </row>
    <row r="371" spans="2:20" ht="39.6" x14ac:dyDescent="0.25">
      <c r="B371" s="322"/>
      <c r="C371" s="323"/>
      <c r="D371" s="289"/>
      <c r="E371" s="289"/>
      <c r="F371" s="67" t="s">
        <v>2172</v>
      </c>
      <c r="G371" s="67" t="s">
        <v>791</v>
      </c>
      <c r="H371" s="78" t="s">
        <v>792</v>
      </c>
      <c r="I371" s="78" t="s">
        <v>793</v>
      </c>
      <c r="J371" s="68" t="s">
        <v>496</v>
      </c>
      <c r="K371" s="68" t="s">
        <v>497</v>
      </c>
      <c r="L371" s="263" t="s">
        <v>792</v>
      </c>
      <c r="M371" s="247" t="s">
        <v>1</v>
      </c>
      <c r="N371" s="69">
        <v>42621</v>
      </c>
      <c r="O371" s="69">
        <v>42461</v>
      </c>
      <c r="P371" s="69">
        <v>43190</v>
      </c>
      <c r="Q371" s="70">
        <v>2179173.5</v>
      </c>
      <c r="R371" s="71">
        <v>0.6</v>
      </c>
      <c r="S371" s="70" t="s">
        <v>362</v>
      </c>
      <c r="T371" s="70">
        <v>1307504.1000000001</v>
      </c>
    </row>
    <row r="372" spans="2:20" ht="26.4" x14ac:dyDescent="0.25">
      <c r="B372" s="322"/>
      <c r="C372" s="323"/>
      <c r="D372" s="289"/>
      <c r="E372" s="289"/>
      <c r="F372" s="67" t="s">
        <v>2172</v>
      </c>
      <c r="G372" s="67" t="s">
        <v>712</v>
      </c>
      <c r="H372" s="78" t="s">
        <v>713</v>
      </c>
      <c r="I372" s="78" t="s">
        <v>714</v>
      </c>
      <c r="J372" s="68" t="s">
        <v>496</v>
      </c>
      <c r="K372" s="68" t="s">
        <v>497</v>
      </c>
      <c r="L372" s="263" t="s">
        <v>713</v>
      </c>
      <c r="M372" s="247" t="s">
        <v>147</v>
      </c>
      <c r="N372" s="69">
        <v>42598</v>
      </c>
      <c r="O372" s="69">
        <v>42676</v>
      </c>
      <c r="P372" s="69">
        <v>43405</v>
      </c>
      <c r="Q372" s="70">
        <f>7608635.75-2261.75</f>
        <v>7606374</v>
      </c>
      <c r="R372" s="71">
        <v>0.6</v>
      </c>
      <c r="S372" s="86" t="s">
        <v>920</v>
      </c>
      <c r="T372" s="70">
        <f>4565181.45-1357.05</f>
        <v>4563824.4000000004</v>
      </c>
    </row>
    <row r="373" spans="2:20" ht="26.4" x14ac:dyDescent="0.25">
      <c r="B373" s="322"/>
      <c r="C373" s="323"/>
      <c r="D373" s="289"/>
      <c r="E373" s="289"/>
      <c r="F373" s="67" t="s">
        <v>2172</v>
      </c>
      <c r="G373" s="67" t="s">
        <v>715</v>
      </c>
      <c r="H373" s="78" t="s">
        <v>716</v>
      </c>
      <c r="I373" s="78" t="s">
        <v>717</v>
      </c>
      <c r="J373" s="68" t="s">
        <v>496</v>
      </c>
      <c r="K373" s="68" t="s">
        <v>497</v>
      </c>
      <c r="L373" s="263" t="s">
        <v>716</v>
      </c>
      <c r="M373" s="247" t="s">
        <v>28</v>
      </c>
      <c r="N373" s="69">
        <v>42598</v>
      </c>
      <c r="O373" s="69">
        <v>42464</v>
      </c>
      <c r="P373" s="69">
        <v>43190</v>
      </c>
      <c r="Q373" s="70">
        <f>1670656.08-53979.01</f>
        <v>1616677.07</v>
      </c>
      <c r="R373" s="71">
        <v>0.50323101209436227</v>
      </c>
      <c r="S373" s="86" t="s">
        <v>920</v>
      </c>
      <c r="T373" s="70">
        <f>840725.95-32387.41</f>
        <v>808338.53999999992</v>
      </c>
    </row>
    <row r="374" spans="2:20" ht="39.6" x14ac:dyDescent="0.25">
      <c r="B374" s="322"/>
      <c r="C374" s="323"/>
      <c r="D374" s="289"/>
      <c r="E374" s="289"/>
      <c r="F374" s="67" t="s">
        <v>2172</v>
      </c>
      <c r="G374" s="67" t="s">
        <v>761</v>
      </c>
      <c r="H374" s="78" t="s">
        <v>794</v>
      </c>
      <c r="I374" s="78" t="s">
        <v>795</v>
      </c>
      <c r="J374" s="68" t="s">
        <v>496</v>
      </c>
      <c r="K374" s="68" t="s">
        <v>497</v>
      </c>
      <c r="L374" s="263" t="s">
        <v>794</v>
      </c>
      <c r="M374" s="247" t="s">
        <v>36</v>
      </c>
      <c r="N374" s="69">
        <v>42621</v>
      </c>
      <c r="O374" s="69">
        <v>42553</v>
      </c>
      <c r="P374" s="69">
        <v>43282</v>
      </c>
      <c r="Q374" s="70">
        <v>864950.32</v>
      </c>
      <c r="R374" s="71">
        <v>0.6</v>
      </c>
      <c r="S374" s="70" t="s">
        <v>362</v>
      </c>
      <c r="T374" s="70">
        <v>518970.19</v>
      </c>
    </row>
    <row r="375" spans="2:20" x14ac:dyDescent="0.25">
      <c r="B375" s="322"/>
      <c r="C375" s="323"/>
      <c r="D375" s="289"/>
      <c r="E375" s="289"/>
      <c r="F375" s="67" t="s">
        <v>2172</v>
      </c>
      <c r="G375" s="67" t="s">
        <v>309</v>
      </c>
      <c r="H375" s="78" t="s">
        <v>710</v>
      </c>
      <c r="I375" s="78" t="s">
        <v>711</v>
      </c>
      <c r="J375" s="68" t="s">
        <v>496</v>
      </c>
      <c r="K375" s="68" t="s">
        <v>497</v>
      </c>
      <c r="L375" s="263" t="s">
        <v>710</v>
      </c>
      <c r="M375" s="247" t="s">
        <v>17</v>
      </c>
      <c r="N375" s="69">
        <v>42598</v>
      </c>
      <c r="O375" s="69">
        <v>42467</v>
      </c>
      <c r="P375" s="69">
        <v>43100</v>
      </c>
      <c r="Q375" s="70">
        <v>295655</v>
      </c>
      <c r="R375" s="71">
        <v>0.6</v>
      </c>
      <c r="S375" s="70" t="s">
        <v>362</v>
      </c>
      <c r="T375" s="70">
        <v>177393</v>
      </c>
    </row>
    <row r="376" spans="2:20" x14ac:dyDescent="0.25">
      <c r="B376" s="322"/>
      <c r="C376" s="323"/>
      <c r="D376" s="289"/>
      <c r="E376" s="289"/>
      <c r="F376" s="67" t="s">
        <v>2172</v>
      </c>
      <c r="G376" s="67" t="s">
        <v>110</v>
      </c>
      <c r="H376" s="78" t="s">
        <v>706</v>
      </c>
      <c r="I376" s="78" t="s">
        <v>707</v>
      </c>
      <c r="J376" s="68" t="s">
        <v>496</v>
      </c>
      <c r="K376" s="68" t="s">
        <v>497</v>
      </c>
      <c r="L376" s="263" t="s">
        <v>706</v>
      </c>
      <c r="M376" s="247" t="s">
        <v>28</v>
      </c>
      <c r="N376" s="69">
        <v>42598</v>
      </c>
      <c r="O376" s="69">
        <v>42614</v>
      </c>
      <c r="P376" s="69">
        <v>43343</v>
      </c>
      <c r="Q376" s="70">
        <v>659079.49</v>
      </c>
      <c r="R376" s="71">
        <v>0.5999999939309294</v>
      </c>
      <c r="S376" s="70" t="s">
        <v>362</v>
      </c>
      <c r="T376" s="70">
        <v>395447.69</v>
      </c>
    </row>
    <row r="377" spans="2:20" ht="26.4" x14ac:dyDescent="0.25">
      <c r="B377" s="322"/>
      <c r="C377" s="323"/>
      <c r="D377" s="289"/>
      <c r="E377" s="289"/>
      <c r="F377" s="67" t="s">
        <v>2172</v>
      </c>
      <c r="G377" s="67" t="s">
        <v>718</v>
      </c>
      <c r="H377" s="78" t="s">
        <v>719</v>
      </c>
      <c r="I377" s="78" t="s">
        <v>720</v>
      </c>
      <c r="J377" s="68" t="s">
        <v>496</v>
      </c>
      <c r="K377" s="68" t="s">
        <v>497</v>
      </c>
      <c r="L377" s="263" t="s">
        <v>719</v>
      </c>
      <c r="M377" s="247" t="s">
        <v>36</v>
      </c>
      <c r="N377" s="69">
        <v>42598</v>
      </c>
      <c r="O377" s="69">
        <v>42468</v>
      </c>
      <c r="P377" s="69">
        <v>43190</v>
      </c>
      <c r="Q377" s="70">
        <v>1746105.76</v>
      </c>
      <c r="R377" s="71">
        <v>0.69999999885459407</v>
      </c>
      <c r="S377" s="70" t="s">
        <v>362</v>
      </c>
      <c r="T377" s="70">
        <v>1222274.03</v>
      </c>
    </row>
    <row r="378" spans="2:20" ht="26.4" x14ac:dyDescent="0.25">
      <c r="B378" s="322"/>
      <c r="C378" s="323"/>
      <c r="D378" s="289"/>
      <c r="E378" s="289"/>
      <c r="F378" s="67" t="s">
        <v>2173</v>
      </c>
      <c r="G378" s="88" t="s">
        <v>766</v>
      </c>
      <c r="H378" s="89" t="s">
        <v>915</v>
      </c>
      <c r="I378" s="89" t="s">
        <v>918</v>
      </c>
      <c r="J378" s="68" t="s">
        <v>496</v>
      </c>
      <c r="K378" s="68" t="s">
        <v>497</v>
      </c>
      <c r="L378" s="273" t="s">
        <v>915</v>
      </c>
      <c r="M378" s="247" t="s">
        <v>14</v>
      </c>
      <c r="N378" s="90">
        <v>42683</v>
      </c>
      <c r="O378" s="90">
        <v>42500</v>
      </c>
      <c r="P378" s="90">
        <v>43100</v>
      </c>
      <c r="Q378" s="91">
        <v>117185.13</v>
      </c>
      <c r="R378" s="71">
        <v>0.45000001280025881</v>
      </c>
      <c r="S378" s="70" t="s">
        <v>362</v>
      </c>
      <c r="T378" s="91">
        <v>52733.31</v>
      </c>
    </row>
    <row r="379" spans="2:20" ht="39.6" x14ac:dyDescent="0.25">
      <c r="B379" s="322"/>
      <c r="C379" s="323"/>
      <c r="D379" s="289"/>
      <c r="E379" s="289"/>
      <c r="F379" s="67" t="s">
        <v>2173</v>
      </c>
      <c r="G379" s="88" t="s">
        <v>912</v>
      </c>
      <c r="H379" s="89" t="s">
        <v>914</v>
      </c>
      <c r="I379" s="89" t="s">
        <v>917</v>
      </c>
      <c r="J379" s="68" t="s">
        <v>496</v>
      </c>
      <c r="K379" s="68" t="s">
        <v>497</v>
      </c>
      <c r="L379" s="273" t="s">
        <v>914</v>
      </c>
      <c r="M379" s="247" t="s">
        <v>1</v>
      </c>
      <c r="N379" s="90">
        <v>42683</v>
      </c>
      <c r="O379" s="90">
        <v>42522</v>
      </c>
      <c r="P379" s="90">
        <v>43251</v>
      </c>
      <c r="Q379" s="91">
        <v>259616.2</v>
      </c>
      <c r="R379" s="71">
        <v>0.44999999999999996</v>
      </c>
      <c r="S379" s="70" t="s">
        <v>362</v>
      </c>
      <c r="T379" s="91">
        <v>116827.29</v>
      </c>
    </row>
    <row r="380" spans="2:20" ht="39.6" x14ac:dyDescent="0.25">
      <c r="B380" s="322"/>
      <c r="C380" s="323"/>
      <c r="D380" s="289"/>
      <c r="E380" s="289"/>
      <c r="F380" s="67" t="s">
        <v>2173</v>
      </c>
      <c r="G380" s="88" t="s">
        <v>913</v>
      </c>
      <c r="H380" s="89" t="s">
        <v>916</v>
      </c>
      <c r="I380" s="89" t="s">
        <v>919</v>
      </c>
      <c r="J380" s="68" t="s">
        <v>496</v>
      </c>
      <c r="K380" s="68" t="s">
        <v>497</v>
      </c>
      <c r="L380" s="273" t="s">
        <v>916</v>
      </c>
      <c r="M380" s="247" t="s">
        <v>17</v>
      </c>
      <c r="N380" s="90">
        <v>42697</v>
      </c>
      <c r="O380" s="90">
        <v>42736</v>
      </c>
      <c r="P380" s="90">
        <v>43465</v>
      </c>
      <c r="Q380" s="91">
        <v>194845</v>
      </c>
      <c r="R380" s="71">
        <v>0.45</v>
      </c>
      <c r="S380" s="70" t="s">
        <v>362</v>
      </c>
      <c r="T380" s="91">
        <v>87680.25</v>
      </c>
    </row>
    <row r="381" spans="2:20" ht="26.4" x14ac:dyDescent="0.25">
      <c r="B381" s="322"/>
      <c r="C381" s="323"/>
      <c r="D381" s="289"/>
      <c r="E381" s="289"/>
      <c r="F381" s="76" t="s">
        <v>2174</v>
      </c>
      <c r="G381" s="88" t="s">
        <v>898</v>
      </c>
      <c r="H381" s="89" t="s">
        <v>904</v>
      </c>
      <c r="I381" s="89" t="s">
        <v>910</v>
      </c>
      <c r="J381" s="68" t="s">
        <v>496</v>
      </c>
      <c r="K381" s="68" t="s">
        <v>497</v>
      </c>
      <c r="L381" s="273" t="s">
        <v>1693</v>
      </c>
      <c r="M381" s="247" t="s">
        <v>1</v>
      </c>
      <c r="N381" s="90">
        <v>42703</v>
      </c>
      <c r="O381" s="90">
        <v>42705</v>
      </c>
      <c r="P381" s="90">
        <v>42916</v>
      </c>
      <c r="Q381" s="70">
        <v>555540</v>
      </c>
      <c r="R381" s="71">
        <v>0.70000000615903601</v>
      </c>
      <c r="S381" s="70" t="s">
        <v>362</v>
      </c>
      <c r="T381" s="91">
        <v>388878</v>
      </c>
    </row>
    <row r="382" spans="2:20" ht="39.6" x14ac:dyDescent="0.25">
      <c r="B382" s="322"/>
      <c r="C382" s="323"/>
      <c r="D382" s="289"/>
      <c r="E382" s="289"/>
      <c r="F382" s="76" t="s">
        <v>2174</v>
      </c>
      <c r="G382" s="88" t="s">
        <v>1155</v>
      </c>
      <c r="H382" s="89" t="s">
        <v>1285</v>
      </c>
      <c r="I382" s="89" t="s">
        <v>1284</v>
      </c>
      <c r="J382" s="68" t="s">
        <v>496</v>
      </c>
      <c r="K382" s="68" t="s">
        <v>497</v>
      </c>
      <c r="L382" s="273" t="s">
        <v>1694</v>
      </c>
      <c r="M382" s="247" t="s">
        <v>23</v>
      </c>
      <c r="N382" s="90">
        <v>42888</v>
      </c>
      <c r="O382" s="90">
        <v>42644</v>
      </c>
      <c r="P382" s="90">
        <v>43008</v>
      </c>
      <c r="Q382" s="70">
        <v>1962330.03</v>
      </c>
      <c r="R382" s="71">
        <v>0.7</v>
      </c>
      <c r="S382" s="70" t="s">
        <v>362</v>
      </c>
      <c r="T382" s="91">
        <v>1373631.02</v>
      </c>
    </row>
    <row r="383" spans="2:20" ht="26.4" x14ac:dyDescent="0.25">
      <c r="B383" s="322"/>
      <c r="C383" s="323"/>
      <c r="D383" s="289"/>
      <c r="E383" s="289"/>
      <c r="F383" s="76" t="s">
        <v>2174</v>
      </c>
      <c r="G383" s="88" t="s">
        <v>536</v>
      </c>
      <c r="H383" s="89" t="s">
        <v>901</v>
      </c>
      <c r="I383" s="89" t="s">
        <v>907</v>
      </c>
      <c r="J383" s="68" t="s">
        <v>496</v>
      </c>
      <c r="K383" s="68" t="s">
        <v>497</v>
      </c>
      <c r="L383" s="273" t="s">
        <v>1695</v>
      </c>
      <c r="M383" s="247" t="s">
        <v>1</v>
      </c>
      <c r="N383" s="90">
        <v>42703</v>
      </c>
      <c r="O383" s="90">
        <v>42675</v>
      </c>
      <c r="P383" s="90">
        <v>43039</v>
      </c>
      <c r="Q383" s="70">
        <v>299561.37</v>
      </c>
      <c r="R383" s="71">
        <v>0.70000000615903601</v>
      </c>
      <c r="S383" s="70" t="s">
        <v>362</v>
      </c>
      <c r="T383" s="91">
        <v>209692.96</v>
      </c>
    </row>
    <row r="384" spans="2:20" ht="52.8" x14ac:dyDescent="0.25">
      <c r="B384" s="322"/>
      <c r="C384" s="323"/>
      <c r="D384" s="289"/>
      <c r="E384" s="289"/>
      <c r="F384" s="76" t="s">
        <v>2174</v>
      </c>
      <c r="G384" s="74" t="s">
        <v>1156</v>
      </c>
      <c r="H384" s="89" t="s">
        <v>1627</v>
      </c>
      <c r="I384" s="89" t="s">
        <v>1628</v>
      </c>
      <c r="J384" s="68" t="s">
        <v>496</v>
      </c>
      <c r="K384" s="68" t="s">
        <v>497</v>
      </c>
      <c r="L384" s="273" t="s">
        <v>1696</v>
      </c>
      <c r="M384" s="247" t="s">
        <v>33</v>
      </c>
      <c r="N384" s="90">
        <v>42949</v>
      </c>
      <c r="O384" s="90">
        <v>42675</v>
      </c>
      <c r="P384" s="90">
        <v>43039</v>
      </c>
      <c r="Q384" s="70">
        <v>1222981.9099999999</v>
      </c>
      <c r="R384" s="71">
        <v>0.6</v>
      </c>
      <c r="S384" s="70" t="s">
        <v>362</v>
      </c>
      <c r="T384" s="91">
        <v>733789.15</v>
      </c>
    </row>
    <row r="385" spans="2:20" ht="52.8" x14ac:dyDescent="0.25">
      <c r="B385" s="322"/>
      <c r="C385" s="323"/>
      <c r="D385" s="289"/>
      <c r="E385" s="289"/>
      <c r="F385" s="76" t="s">
        <v>2174</v>
      </c>
      <c r="G385" s="88" t="s">
        <v>753</v>
      </c>
      <c r="H385" s="89" t="s">
        <v>903</v>
      </c>
      <c r="I385" s="89" t="s">
        <v>909</v>
      </c>
      <c r="J385" s="68" t="s">
        <v>496</v>
      </c>
      <c r="K385" s="68" t="s">
        <v>497</v>
      </c>
      <c r="L385" s="273" t="s">
        <v>1697</v>
      </c>
      <c r="M385" s="246" t="s">
        <v>83</v>
      </c>
      <c r="N385" s="90">
        <v>42703</v>
      </c>
      <c r="O385" s="90">
        <v>42675</v>
      </c>
      <c r="P385" s="90">
        <v>43033</v>
      </c>
      <c r="Q385" s="70">
        <v>1595117.5</v>
      </c>
      <c r="R385" s="71">
        <v>0.70000000615903601</v>
      </c>
      <c r="S385" s="70" t="s">
        <v>362</v>
      </c>
      <c r="T385" s="91">
        <v>957070.5</v>
      </c>
    </row>
    <row r="386" spans="2:20" ht="26.4" x14ac:dyDescent="0.25">
      <c r="B386" s="322"/>
      <c r="C386" s="323"/>
      <c r="D386" s="289"/>
      <c r="E386" s="289"/>
      <c r="F386" s="76" t="s">
        <v>2174</v>
      </c>
      <c r="G386" s="88" t="s">
        <v>52</v>
      </c>
      <c r="H386" s="89" t="s">
        <v>902</v>
      </c>
      <c r="I386" s="89" t="s">
        <v>908</v>
      </c>
      <c r="J386" s="68" t="s">
        <v>496</v>
      </c>
      <c r="K386" s="68" t="s">
        <v>497</v>
      </c>
      <c r="L386" s="273" t="s">
        <v>1698</v>
      </c>
      <c r="M386" s="247" t="s">
        <v>36</v>
      </c>
      <c r="N386" s="90">
        <v>42703</v>
      </c>
      <c r="O386" s="90">
        <v>42720</v>
      </c>
      <c r="P386" s="90">
        <v>43084</v>
      </c>
      <c r="Q386" s="70">
        <v>319921.78000000003</v>
      </c>
      <c r="R386" s="71">
        <v>0.70000000615903601</v>
      </c>
      <c r="S386" s="70" t="s">
        <v>362</v>
      </c>
      <c r="T386" s="91">
        <v>223945.25</v>
      </c>
    </row>
    <row r="387" spans="2:20" ht="26.4" x14ac:dyDescent="0.25">
      <c r="B387" s="322"/>
      <c r="C387" s="323"/>
      <c r="D387" s="289"/>
      <c r="E387" s="289"/>
      <c r="F387" s="76" t="s">
        <v>2174</v>
      </c>
      <c r="G387" s="88" t="s">
        <v>899</v>
      </c>
      <c r="H387" s="89" t="s">
        <v>905</v>
      </c>
      <c r="I387" s="89" t="s">
        <v>911</v>
      </c>
      <c r="J387" s="68" t="s">
        <v>496</v>
      </c>
      <c r="K387" s="68" t="s">
        <v>497</v>
      </c>
      <c r="L387" s="273" t="s">
        <v>1699</v>
      </c>
      <c r="M387" s="247" t="s">
        <v>36</v>
      </c>
      <c r="N387" s="90">
        <v>42703</v>
      </c>
      <c r="O387" s="90">
        <v>42705</v>
      </c>
      <c r="P387" s="90">
        <v>43069</v>
      </c>
      <c r="Q387" s="70">
        <v>2294717.84</v>
      </c>
      <c r="R387" s="71">
        <v>0.70000000615903601</v>
      </c>
      <c r="S387" s="70" t="s">
        <v>362</v>
      </c>
      <c r="T387" s="91">
        <v>1606302.49</v>
      </c>
    </row>
    <row r="388" spans="2:20" x14ac:dyDescent="0.25">
      <c r="B388" s="322"/>
      <c r="C388" s="323"/>
      <c r="D388" s="289"/>
      <c r="E388" s="289"/>
      <c r="F388" s="76" t="s">
        <v>2174</v>
      </c>
      <c r="G388" s="88" t="s">
        <v>897</v>
      </c>
      <c r="H388" s="89" t="s">
        <v>900</v>
      </c>
      <c r="I388" s="89" t="s">
        <v>906</v>
      </c>
      <c r="J388" s="68" t="s">
        <v>496</v>
      </c>
      <c r="K388" s="68" t="s">
        <v>497</v>
      </c>
      <c r="L388" s="273" t="s">
        <v>1700</v>
      </c>
      <c r="M388" s="247" t="s">
        <v>36</v>
      </c>
      <c r="N388" s="90">
        <v>42703</v>
      </c>
      <c r="O388" s="90">
        <v>42705</v>
      </c>
      <c r="P388" s="90">
        <v>42886</v>
      </c>
      <c r="Q388" s="70">
        <v>324726.14</v>
      </c>
      <c r="R388" s="71">
        <v>0.7</v>
      </c>
      <c r="S388" s="70" t="s">
        <v>362</v>
      </c>
      <c r="T388" s="91">
        <v>227308.3</v>
      </c>
    </row>
    <row r="389" spans="2:20" ht="39.6" x14ac:dyDescent="0.25">
      <c r="B389" s="322"/>
      <c r="C389" s="323"/>
      <c r="D389" s="289"/>
      <c r="E389" s="289"/>
      <c r="F389" s="76" t="s">
        <v>2175</v>
      </c>
      <c r="G389" s="88" t="s">
        <v>1874</v>
      </c>
      <c r="H389" s="89" t="s">
        <v>1875</v>
      </c>
      <c r="I389" s="89" t="s">
        <v>1876</v>
      </c>
      <c r="J389" s="68" t="s">
        <v>496</v>
      </c>
      <c r="K389" s="68" t="s">
        <v>497</v>
      </c>
      <c r="L389" s="273"/>
      <c r="M389" s="247"/>
      <c r="N389" s="90">
        <v>43062</v>
      </c>
      <c r="O389" s="90">
        <v>42736</v>
      </c>
      <c r="P389" s="90">
        <v>43313</v>
      </c>
      <c r="Q389" s="70">
        <v>1730554</v>
      </c>
      <c r="R389" s="71">
        <v>0.6</v>
      </c>
      <c r="S389" s="70" t="s">
        <v>362</v>
      </c>
      <c r="T389" s="91">
        <v>1038332.4</v>
      </c>
    </row>
    <row r="390" spans="2:20" ht="26.4" x14ac:dyDescent="0.25">
      <c r="B390" s="322"/>
      <c r="C390" s="323"/>
      <c r="D390" s="289"/>
      <c r="E390" s="289"/>
      <c r="F390" s="76" t="s">
        <v>2175</v>
      </c>
      <c r="G390" s="74" t="s">
        <v>1286</v>
      </c>
      <c r="H390" s="89" t="s">
        <v>1287</v>
      </c>
      <c r="I390" s="89" t="s">
        <v>1288</v>
      </c>
      <c r="J390" s="68" t="s">
        <v>496</v>
      </c>
      <c r="K390" s="68" t="s">
        <v>497</v>
      </c>
      <c r="L390" s="273" t="s">
        <v>1701</v>
      </c>
      <c r="M390" s="247" t="s">
        <v>28</v>
      </c>
      <c r="N390" s="90">
        <v>42914</v>
      </c>
      <c r="O390" s="90">
        <v>42823</v>
      </c>
      <c r="P390" s="90">
        <v>43187</v>
      </c>
      <c r="Q390" s="70">
        <v>164330.29999999999</v>
      </c>
      <c r="R390" s="71">
        <v>0.6</v>
      </c>
      <c r="S390" s="70" t="s">
        <v>362</v>
      </c>
      <c r="T390" s="91">
        <v>98598.18</v>
      </c>
    </row>
    <row r="391" spans="2:20" ht="39.6" x14ac:dyDescent="0.25">
      <c r="B391" s="322"/>
      <c r="C391" s="323"/>
      <c r="D391" s="289"/>
      <c r="E391" s="289"/>
      <c r="F391" s="76" t="s">
        <v>2175</v>
      </c>
      <c r="G391" s="88" t="s">
        <v>1209</v>
      </c>
      <c r="H391" s="89" t="s">
        <v>1210</v>
      </c>
      <c r="I391" s="89" t="s">
        <v>1208</v>
      </c>
      <c r="J391" s="68" t="s">
        <v>496</v>
      </c>
      <c r="K391" s="68" t="s">
        <v>497</v>
      </c>
      <c r="L391" s="273" t="s">
        <v>1211</v>
      </c>
      <c r="M391" s="247" t="s">
        <v>1</v>
      </c>
      <c r="N391" s="90">
        <v>42831</v>
      </c>
      <c r="O391" s="90">
        <v>42779</v>
      </c>
      <c r="P391" s="90">
        <v>43325</v>
      </c>
      <c r="Q391" s="70">
        <v>10115800</v>
      </c>
      <c r="R391" s="71">
        <v>0.6</v>
      </c>
      <c r="S391" s="70" t="s">
        <v>362</v>
      </c>
      <c r="T391" s="91">
        <v>6069480</v>
      </c>
    </row>
    <row r="392" spans="2:20" ht="66" x14ac:dyDescent="0.25">
      <c r="B392" s="322"/>
      <c r="C392" s="323"/>
      <c r="D392" s="289"/>
      <c r="E392" s="289"/>
      <c r="F392" s="76" t="s">
        <v>2175</v>
      </c>
      <c r="G392" s="88" t="s">
        <v>1629</v>
      </c>
      <c r="H392" s="89" t="s">
        <v>1630</v>
      </c>
      <c r="I392" s="89" t="s">
        <v>1631</v>
      </c>
      <c r="J392" s="68" t="s">
        <v>496</v>
      </c>
      <c r="K392" s="68" t="s">
        <v>497</v>
      </c>
      <c r="L392" s="273" t="s">
        <v>1702</v>
      </c>
      <c r="M392" s="247" t="s">
        <v>1</v>
      </c>
      <c r="N392" s="90">
        <v>42970</v>
      </c>
      <c r="O392" s="90">
        <v>42644</v>
      </c>
      <c r="P392" s="90">
        <v>43039</v>
      </c>
      <c r="Q392" s="70">
        <v>1722597.42</v>
      </c>
      <c r="R392" s="71">
        <v>0.6</v>
      </c>
      <c r="S392" s="70" t="s">
        <v>362</v>
      </c>
      <c r="T392" s="91">
        <v>1032507.34</v>
      </c>
    </row>
    <row r="393" spans="2:20" ht="26.4" x14ac:dyDescent="0.25">
      <c r="B393" s="322"/>
      <c r="C393" s="323"/>
      <c r="D393" s="289"/>
      <c r="E393" s="289"/>
      <c r="F393" s="76" t="s">
        <v>2175</v>
      </c>
      <c r="G393" s="88" t="s">
        <v>1776</v>
      </c>
      <c r="H393" s="89" t="s">
        <v>1777</v>
      </c>
      <c r="I393" s="89" t="s">
        <v>1778</v>
      </c>
      <c r="J393" s="68" t="s">
        <v>496</v>
      </c>
      <c r="K393" s="68" t="s">
        <v>497</v>
      </c>
      <c r="L393" s="273" t="s">
        <v>1779</v>
      </c>
      <c r="M393" s="247" t="s">
        <v>23</v>
      </c>
      <c r="N393" s="90">
        <v>43012</v>
      </c>
      <c r="O393" s="90">
        <v>42646</v>
      </c>
      <c r="P393" s="90">
        <v>43375</v>
      </c>
      <c r="Q393" s="70">
        <v>4580190.46</v>
      </c>
      <c r="R393" s="71">
        <v>0.5</v>
      </c>
      <c r="S393" s="70" t="s">
        <v>362</v>
      </c>
      <c r="T393" s="91">
        <v>2290095.23</v>
      </c>
    </row>
    <row r="394" spans="2:20" x14ac:dyDescent="0.25">
      <c r="B394" s="322"/>
      <c r="C394" s="323"/>
      <c r="D394" s="289"/>
      <c r="E394" s="289"/>
      <c r="F394" s="76" t="s">
        <v>2175</v>
      </c>
      <c r="G394" s="88" t="s">
        <v>2295</v>
      </c>
      <c r="H394" s="89" t="s">
        <v>2296</v>
      </c>
      <c r="I394" s="89" t="s">
        <v>2297</v>
      </c>
      <c r="J394" s="207" t="s">
        <v>496</v>
      </c>
      <c r="K394" s="207" t="s">
        <v>497</v>
      </c>
      <c r="L394" s="273" t="s">
        <v>2298</v>
      </c>
      <c r="M394" s="247" t="s">
        <v>23</v>
      </c>
      <c r="N394" s="90">
        <v>43216</v>
      </c>
      <c r="O394" s="90">
        <v>42767</v>
      </c>
      <c r="P394" s="90">
        <v>43312</v>
      </c>
      <c r="Q394" s="70">
        <v>183158.22</v>
      </c>
      <c r="R394" s="71">
        <v>0.6</v>
      </c>
      <c r="S394" s="70" t="s">
        <v>362</v>
      </c>
      <c r="T394" s="91">
        <v>109894.93</v>
      </c>
    </row>
    <row r="395" spans="2:20" x14ac:dyDescent="0.25">
      <c r="B395" s="322"/>
      <c r="C395" s="323"/>
      <c r="D395" s="289"/>
      <c r="E395" s="289"/>
      <c r="F395" s="76" t="s">
        <v>1943</v>
      </c>
      <c r="G395" s="88" t="s">
        <v>16</v>
      </c>
      <c r="H395" s="89" t="s">
        <v>1632</v>
      </c>
      <c r="I395" s="89" t="s">
        <v>1633</v>
      </c>
      <c r="J395" s="68" t="s">
        <v>496</v>
      </c>
      <c r="K395" s="68" t="s">
        <v>497</v>
      </c>
      <c r="L395" s="273" t="s">
        <v>1703</v>
      </c>
      <c r="M395" s="247" t="s">
        <v>14</v>
      </c>
      <c r="N395" s="90">
        <v>42948</v>
      </c>
      <c r="O395" s="90">
        <v>42826</v>
      </c>
      <c r="P395" s="90">
        <v>43555</v>
      </c>
      <c r="Q395" s="70">
        <v>207969.92000000001</v>
      </c>
      <c r="R395" s="71">
        <v>0.45</v>
      </c>
      <c r="S395" s="70" t="s">
        <v>362</v>
      </c>
      <c r="T395" s="91">
        <v>93586.46</v>
      </c>
    </row>
    <row r="396" spans="2:20" ht="52.8" x14ac:dyDescent="0.25">
      <c r="B396" s="322"/>
      <c r="C396" s="323"/>
      <c r="D396" s="289"/>
      <c r="E396" s="289"/>
      <c r="F396" s="76" t="s">
        <v>1943</v>
      </c>
      <c r="G396" s="88" t="s">
        <v>1634</v>
      </c>
      <c r="H396" s="89" t="s">
        <v>1635</v>
      </c>
      <c r="I396" s="89" t="s">
        <v>1636</v>
      </c>
      <c r="J396" s="68" t="s">
        <v>496</v>
      </c>
      <c r="K396" s="68" t="s">
        <v>497</v>
      </c>
      <c r="L396" s="273" t="s">
        <v>1704</v>
      </c>
      <c r="M396" s="247" t="s">
        <v>14</v>
      </c>
      <c r="N396" s="90">
        <v>42948</v>
      </c>
      <c r="O396" s="90">
        <v>42670</v>
      </c>
      <c r="P396" s="90">
        <v>43399</v>
      </c>
      <c r="Q396" s="70">
        <v>424437.63</v>
      </c>
      <c r="R396" s="71">
        <v>0.45</v>
      </c>
      <c r="S396" s="70" t="s">
        <v>362</v>
      </c>
      <c r="T396" s="91">
        <v>190996.93</v>
      </c>
    </row>
    <row r="397" spans="2:20" x14ac:dyDescent="0.25">
      <c r="B397" s="322"/>
      <c r="C397" s="323"/>
      <c r="D397" s="289"/>
      <c r="E397" s="289"/>
      <c r="F397" s="76" t="s">
        <v>1943</v>
      </c>
      <c r="G397" s="88" t="s">
        <v>267</v>
      </c>
      <c r="H397" s="89" t="s">
        <v>1944</v>
      </c>
      <c r="I397" s="89" t="s">
        <v>1924</v>
      </c>
      <c r="J397" s="68" t="s">
        <v>496</v>
      </c>
      <c r="K397" s="68" t="s">
        <v>497</v>
      </c>
      <c r="L397" s="273" t="s">
        <v>1945</v>
      </c>
      <c r="M397" s="247" t="s">
        <v>14</v>
      </c>
      <c r="N397" s="90">
        <v>43119</v>
      </c>
      <c r="O397" s="90">
        <v>42826</v>
      </c>
      <c r="P397" s="90">
        <v>43555</v>
      </c>
      <c r="Q397" s="70">
        <v>181579.8</v>
      </c>
      <c r="R397" s="71">
        <v>0.45</v>
      </c>
      <c r="S397" s="70" t="s">
        <v>362</v>
      </c>
      <c r="T397" s="91">
        <v>81710.91</v>
      </c>
    </row>
    <row r="398" spans="2:20" ht="39.6" x14ac:dyDescent="0.25">
      <c r="B398" s="322"/>
      <c r="C398" s="323"/>
      <c r="D398" s="289"/>
      <c r="E398" s="289"/>
      <c r="F398" s="76" t="s">
        <v>2176</v>
      </c>
      <c r="G398" s="88" t="s">
        <v>374</v>
      </c>
      <c r="H398" s="89" t="s">
        <v>1638</v>
      </c>
      <c r="I398" s="89" t="s">
        <v>1637</v>
      </c>
      <c r="J398" s="68" t="s">
        <v>496</v>
      </c>
      <c r="K398" s="68" t="s">
        <v>497</v>
      </c>
      <c r="L398" s="273" t="s">
        <v>1705</v>
      </c>
      <c r="M398" s="247" t="s">
        <v>473</v>
      </c>
      <c r="N398" s="90">
        <v>42949</v>
      </c>
      <c r="O398" s="90">
        <v>42979</v>
      </c>
      <c r="P398" s="90">
        <v>43708</v>
      </c>
      <c r="Q398" s="70">
        <v>618484.27</v>
      </c>
      <c r="R398" s="71">
        <v>0.7</v>
      </c>
      <c r="S398" s="70" t="s">
        <v>362</v>
      </c>
      <c r="T398" s="91">
        <v>432938.99</v>
      </c>
    </row>
    <row r="399" spans="2:20" ht="26.4" x14ac:dyDescent="0.25">
      <c r="B399" s="322"/>
      <c r="C399" s="323"/>
      <c r="D399" s="289"/>
      <c r="E399" s="289"/>
      <c r="F399" s="76" t="s">
        <v>1882</v>
      </c>
      <c r="G399" s="88" t="s">
        <v>1793</v>
      </c>
      <c r="H399" s="89" t="s">
        <v>1947</v>
      </c>
      <c r="I399" s="89" t="s">
        <v>1925</v>
      </c>
      <c r="J399" s="68" t="s">
        <v>496</v>
      </c>
      <c r="K399" s="68" t="s">
        <v>497</v>
      </c>
      <c r="L399" s="273" t="s">
        <v>1949</v>
      </c>
      <c r="M399" s="247" t="s">
        <v>14</v>
      </c>
      <c r="N399" s="90">
        <v>43108</v>
      </c>
      <c r="O399" s="90">
        <v>42948</v>
      </c>
      <c r="P399" s="90">
        <v>43677</v>
      </c>
      <c r="Q399" s="70">
        <v>687754.87</v>
      </c>
      <c r="R399" s="71">
        <v>0.5</v>
      </c>
      <c r="S399" s="70" t="s">
        <v>362</v>
      </c>
      <c r="T399" s="91">
        <v>343877.44</v>
      </c>
    </row>
    <row r="400" spans="2:20" ht="39.6" x14ac:dyDescent="0.25">
      <c r="B400" s="322"/>
      <c r="C400" s="323"/>
      <c r="D400" s="289"/>
      <c r="E400" s="289"/>
      <c r="F400" s="76" t="s">
        <v>1882</v>
      </c>
      <c r="G400" s="88" t="s">
        <v>1946</v>
      </c>
      <c r="H400" s="89" t="s">
        <v>1948</v>
      </c>
      <c r="I400" s="89" t="s">
        <v>1926</v>
      </c>
      <c r="J400" s="68" t="s">
        <v>496</v>
      </c>
      <c r="K400" s="68" t="s">
        <v>497</v>
      </c>
      <c r="L400" s="273" t="s">
        <v>1950</v>
      </c>
      <c r="M400" s="247" t="s">
        <v>28</v>
      </c>
      <c r="N400" s="90">
        <v>43108</v>
      </c>
      <c r="O400" s="90">
        <v>42979</v>
      </c>
      <c r="P400" s="90">
        <v>43708</v>
      </c>
      <c r="Q400" s="70">
        <v>348125</v>
      </c>
      <c r="R400" s="71">
        <v>0.5</v>
      </c>
      <c r="S400" s="70" t="s">
        <v>362</v>
      </c>
      <c r="T400" s="91">
        <v>174062.5</v>
      </c>
    </row>
    <row r="401" spans="2:20" ht="52.8" x14ac:dyDescent="0.25">
      <c r="B401" s="322"/>
      <c r="C401" s="323"/>
      <c r="D401" s="289"/>
      <c r="E401" s="289"/>
      <c r="F401" s="76" t="s">
        <v>1792</v>
      </c>
      <c r="G401" s="83" t="s">
        <v>1793</v>
      </c>
      <c r="H401" s="83" t="s">
        <v>1794</v>
      </c>
      <c r="I401" s="83" t="s">
        <v>1795</v>
      </c>
      <c r="J401" s="68" t="s">
        <v>496</v>
      </c>
      <c r="K401" s="68" t="s">
        <v>497</v>
      </c>
      <c r="L401" s="271" t="s">
        <v>1801</v>
      </c>
      <c r="M401" s="84" t="s">
        <v>14</v>
      </c>
      <c r="N401" s="90">
        <v>43059</v>
      </c>
      <c r="O401" s="90">
        <v>42948</v>
      </c>
      <c r="P401" s="90">
        <v>43677</v>
      </c>
      <c r="Q401" s="70">
        <v>141339.24</v>
      </c>
      <c r="R401" s="71">
        <v>0.45</v>
      </c>
      <c r="S401" s="70" t="s">
        <v>362</v>
      </c>
      <c r="T401" s="91">
        <v>63602.66</v>
      </c>
    </row>
    <row r="402" spans="2:20" ht="66" x14ac:dyDescent="0.25">
      <c r="B402" s="322"/>
      <c r="C402" s="323"/>
      <c r="D402" s="289"/>
      <c r="E402" s="289"/>
      <c r="F402" s="76" t="s">
        <v>1882</v>
      </c>
      <c r="G402" s="83" t="s">
        <v>1951</v>
      </c>
      <c r="H402" s="83" t="s">
        <v>1958</v>
      </c>
      <c r="I402" s="83" t="s">
        <v>1927</v>
      </c>
      <c r="J402" s="68" t="s">
        <v>496</v>
      </c>
      <c r="K402" s="68" t="s">
        <v>497</v>
      </c>
      <c r="L402" s="271" t="s">
        <v>1965</v>
      </c>
      <c r="M402" s="84" t="s">
        <v>17</v>
      </c>
      <c r="N402" s="90">
        <v>43108</v>
      </c>
      <c r="O402" s="90">
        <v>43160</v>
      </c>
      <c r="P402" s="90">
        <v>43585</v>
      </c>
      <c r="Q402" s="70">
        <v>823970</v>
      </c>
      <c r="R402" s="71">
        <v>0.5</v>
      </c>
      <c r="S402" s="70" t="s">
        <v>362</v>
      </c>
      <c r="T402" s="91">
        <v>411985</v>
      </c>
    </row>
    <row r="403" spans="2:20" ht="52.8" x14ac:dyDescent="0.25">
      <c r="B403" s="322"/>
      <c r="C403" s="323"/>
      <c r="D403" s="289"/>
      <c r="E403" s="289"/>
      <c r="F403" s="76" t="s">
        <v>1882</v>
      </c>
      <c r="G403" s="83" t="s">
        <v>1952</v>
      </c>
      <c r="H403" s="83" t="s">
        <v>1959</v>
      </c>
      <c r="I403" s="83" t="s">
        <v>1928</v>
      </c>
      <c r="J403" s="68" t="s">
        <v>496</v>
      </c>
      <c r="K403" s="68" t="s">
        <v>497</v>
      </c>
      <c r="L403" s="271" t="s">
        <v>1966</v>
      </c>
      <c r="M403" s="84" t="s">
        <v>17</v>
      </c>
      <c r="N403" s="90">
        <v>43108</v>
      </c>
      <c r="O403" s="90">
        <v>42979</v>
      </c>
      <c r="P403" s="90">
        <v>43708</v>
      </c>
      <c r="Q403" s="70">
        <v>489127.58</v>
      </c>
      <c r="R403" s="71">
        <v>0.6</v>
      </c>
      <c r="S403" s="70" t="s">
        <v>362</v>
      </c>
      <c r="T403" s="91">
        <v>293476.55</v>
      </c>
    </row>
    <row r="404" spans="2:20" ht="66" x14ac:dyDescent="0.25">
      <c r="B404" s="322"/>
      <c r="C404" s="323"/>
      <c r="D404" s="289"/>
      <c r="E404" s="289"/>
      <c r="F404" s="76" t="s">
        <v>1882</v>
      </c>
      <c r="G404" s="83" t="s">
        <v>1953</v>
      </c>
      <c r="H404" s="83" t="s">
        <v>1960</v>
      </c>
      <c r="I404" s="83" t="s">
        <v>1929</v>
      </c>
      <c r="J404" s="68" t="s">
        <v>496</v>
      </c>
      <c r="K404" s="68" t="s">
        <v>497</v>
      </c>
      <c r="L404" s="271" t="s">
        <v>1967</v>
      </c>
      <c r="M404" s="84" t="s">
        <v>1</v>
      </c>
      <c r="N404" s="90">
        <v>43108</v>
      </c>
      <c r="O404" s="90">
        <v>43160</v>
      </c>
      <c r="P404" s="90">
        <v>43890</v>
      </c>
      <c r="Q404" s="70">
        <v>3846053.16</v>
      </c>
      <c r="R404" s="71">
        <v>0.6</v>
      </c>
      <c r="S404" s="70" t="s">
        <v>362</v>
      </c>
      <c r="T404" s="91">
        <v>2307631.9</v>
      </c>
    </row>
    <row r="405" spans="2:20" ht="66" x14ac:dyDescent="0.25">
      <c r="B405" s="322"/>
      <c r="C405" s="323"/>
      <c r="D405" s="289"/>
      <c r="E405" s="289"/>
      <c r="F405" s="76" t="s">
        <v>1882</v>
      </c>
      <c r="G405" s="83" t="s">
        <v>1954</v>
      </c>
      <c r="H405" s="83" t="s">
        <v>1961</v>
      </c>
      <c r="I405" s="83" t="s">
        <v>1930</v>
      </c>
      <c r="J405" s="68" t="s">
        <v>496</v>
      </c>
      <c r="K405" s="68" t="s">
        <v>497</v>
      </c>
      <c r="L405" s="271" t="s">
        <v>1968</v>
      </c>
      <c r="M405" s="84" t="s">
        <v>1</v>
      </c>
      <c r="N405" s="90">
        <v>43108</v>
      </c>
      <c r="O405" s="90">
        <v>43070</v>
      </c>
      <c r="P405" s="90">
        <v>43799</v>
      </c>
      <c r="Q405" s="70">
        <v>1457085</v>
      </c>
      <c r="R405" s="71">
        <v>0.6</v>
      </c>
      <c r="S405" s="70" t="s">
        <v>362</v>
      </c>
      <c r="T405" s="91">
        <v>874251</v>
      </c>
    </row>
    <row r="406" spans="2:20" ht="26.4" x14ac:dyDescent="0.25">
      <c r="B406" s="322"/>
      <c r="C406" s="323"/>
      <c r="D406" s="289"/>
      <c r="E406" s="289"/>
      <c r="F406" s="76" t="s">
        <v>1882</v>
      </c>
      <c r="G406" s="83" t="s">
        <v>1955</v>
      </c>
      <c r="H406" s="83" t="s">
        <v>1962</v>
      </c>
      <c r="I406" s="83" t="s">
        <v>1931</v>
      </c>
      <c r="J406" s="68" t="s">
        <v>496</v>
      </c>
      <c r="K406" s="68" t="s">
        <v>497</v>
      </c>
      <c r="L406" s="271" t="s">
        <v>1969</v>
      </c>
      <c r="M406" s="84" t="s">
        <v>83</v>
      </c>
      <c r="N406" s="90">
        <v>43108</v>
      </c>
      <c r="O406" s="90">
        <v>43101</v>
      </c>
      <c r="P406" s="90">
        <v>43830</v>
      </c>
      <c r="Q406" s="70">
        <v>657306.46</v>
      </c>
      <c r="R406" s="71">
        <v>0.6</v>
      </c>
      <c r="S406" s="70" t="s">
        <v>362</v>
      </c>
      <c r="T406" s="91">
        <v>394383.88</v>
      </c>
    </row>
    <row r="407" spans="2:20" ht="52.8" x14ac:dyDescent="0.25">
      <c r="B407" s="322"/>
      <c r="C407" s="323"/>
      <c r="D407" s="289"/>
      <c r="E407" s="289"/>
      <c r="F407" s="76" t="s">
        <v>1882</v>
      </c>
      <c r="G407" s="83" t="s">
        <v>1956</v>
      </c>
      <c r="H407" s="83" t="s">
        <v>1963</v>
      </c>
      <c r="I407" s="83" t="s">
        <v>1932</v>
      </c>
      <c r="J407" s="68" t="s">
        <v>496</v>
      </c>
      <c r="K407" s="68" t="s">
        <v>497</v>
      </c>
      <c r="L407" s="271" t="s">
        <v>1970</v>
      </c>
      <c r="M407" s="84" t="s">
        <v>17</v>
      </c>
      <c r="N407" s="90">
        <v>43108</v>
      </c>
      <c r="O407" s="90">
        <v>42916</v>
      </c>
      <c r="P407" s="90">
        <v>43645</v>
      </c>
      <c r="Q407" s="70">
        <v>635451.30000000005</v>
      </c>
      <c r="R407" s="71">
        <v>0.5</v>
      </c>
      <c r="S407" s="70" t="s">
        <v>362</v>
      </c>
      <c r="T407" s="91">
        <v>317725.65000000002</v>
      </c>
    </row>
    <row r="408" spans="2:20" ht="52.8" x14ac:dyDescent="0.25">
      <c r="B408" s="322"/>
      <c r="C408" s="323"/>
      <c r="D408" s="289"/>
      <c r="E408" s="289"/>
      <c r="F408" s="76" t="s">
        <v>1882</v>
      </c>
      <c r="G408" s="83" t="s">
        <v>1957</v>
      </c>
      <c r="H408" s="83" t="s">
        <v>1964</v>
      </c>
      <c r="I408" s="83" t="s">
        <v>1933</v>
      </c>
      <c r="J408" s="68" t="s">
        <v>496</v>
      </c>
      <c r="K408" s="68" t="s">
        <v>497</v>
      </c>
      <c r="L408" s="271" t="s">
        <v>1971</v>
      </c>
      <c r="M408" s="84" t="s">
        <v>28</v>
      </c>
      <c r="N408" s="90">
        <v>43108</v>
      </c>
      <c r="O408" s="90">
        <v>43009</v>
      </c>
      <c r="P408" s="90">
        <v>43373</v>
      </c>
      <c r="Q408" s="70">
        <v>1217085.4099999999</v>
      </c>
      <c r="R408" s="71">
        <v>0.4</v>
      </c>
      <c r="S408" s="70" t="s">
        <v>362</v>
      </c>
      <c r="T408" s="91">
        <v>486834.16</v>
      </c>
    </row>
    <row r="409" spans="2:20" ht="66" x14ac:dyDescent="0.25">
      <c r="B409" s="322"/>
      <c r="C409" s="323"/>
      <c r="D409" s="289"/>
      <c r="E409" s="289"/>
      <c r="F409" s="76" t="s">
        <v>1792</v>
      </c>
      <c r="G409" s="83" t="s">
        <v>1159</v>
      </c>
      <c r="H409" s="83" t="s">
        <v>1796</v>
      </c>
      <c r="I409" s="83" t="s">
        <v>1797</v>
      </c>
      <c r="J409" s="68" t="s">
        <v>496</v>
      </c>
      <c r="K409" s="68" t="s">
        <v>497</v>
      </c>
      <c r="L409" s="271" t="s">
        <v>1802</v>
      </c>
      <c r="M409" s="84" t="s">
        <v>14</v>
      </c>
      <c r="N409" s="90">
        <v>43059</v>
      </c>
      <c r="O409" s="90">
        <v>43191</v>
      </c>
      <c r="P409" s="90">
        <v>43921</v>
      </c>
      <c r="Q409" s="70">
        <v>136002.5</v>
      </c>
      <c r="R409" s="71">
        <v>0.45</v>
      </c>
      <c r="S409" s="70" t="s">
        <v>362</v>
      </c>
      <c r="T409" s="91">
        <v>61201.13</v>
      </c>
    </row>
    <row r="410" spans="2:20" ht="52.8" x14ac:dyDescent="0.25">
      <c r="B410" s="322"/>
      <c r="C410" s="323"/>
      <c r="D410" s="289"/>
      <c r="E410" s="289"/>
      <c r="F410" s="76" t="s">
        <v>1792</v>
      </c>
      <c r="G410" s="83" t="s">
        <v>1798</v>
      </c>
      <c r="H410" s="83" t="s">
        <v>1799</v>
      </c>
      <c r="I410" s="83" t="s">
        <v>1800</v>
      </c>
      <c r="J410" s="68" t="s">
        <v>496</v>
      </c>
      <c r="K410" s="68" t="s">
        <v>497</v>
      </c>
      <c r="L410" s="271" t="s">
        <v>1803</v>
      </c>
      <c r="M410" s="84" t="s">
        <v>14</v>
      </c>
      <c r="N410" s="90">
        <v>43059</v>
      </c>
      <c r="O410" s="90">
        <v>42979</v>
      </c>
      <c r="P410" s="90">
        <v>43708</v>
      </c>
      <c r="Q410" s="70">
        <v>202758.58</v>
      </c>
      <c r="R410" s="71">
        <v>0.45</v>
      </c>
      <c r="S410" s="70" t="s">
        <v>362</v>
      </c>
      <c r="T410" s="91">
        <v>91241.36</v>
      </c>
    </row>
    <row r="411" spans="2:20" ht="39.6" x14ac:dyDescent="0.25">
      <c r="B411" s="322"/>
      <c r="C411" s="323"/>
      <c r="D411" s="289"/>
      <c r="E411" s="289"/>
      <c r="F411" s="76" t="s">
        <v>1792</v>
      </c>
      <c r="G411" s="83" t="s">
        <v>1972</v>
      </c>
      <c r="H411" s="83" t="s">
        <v>1973</v>
      </c>
      <c r="I411" s="83" t="s">
        <v>1934</v>
      </c>
      <c r="J411" s="68" t="s">
        <v>496</v>
      </c>
      <c r="K411" s="68" t="s">
        <v>497</v>
      </c>
      <c r="L411" s="271" t="s">
        <v>1976</v>
      </c>
      <c r="M411" s="84" t="s">
        <v>7</v>
      </c>
      <c r="N411" s="90">
        <v>43108</v>
      </c>
      <c r="O411" s="90">
        <v>42948</v>
      </c>
      <c r="P411" s="90">
        <v>43677</v>
      </c>
      <c r="Q411" s="70">
        <v>196776.4</v>
      </c>
      <c r="R411" s="71">
        <v>0.45</v>
      </c>
      <c r="S411" s="70" t="s">
        <v>362</v>
      </c>
      <c r="T411" s="91">
        <v>88549.38</v>
      </c>
    </row>
    <row r="412" spans="2:20" ht="52.8" x14ac:dyDescent="0.25">
      <c r="B412" s="322"/>
      <c r="C412" s="323"/>
      <c r="D412" s="289"/>
      <c r="E412" s="289"/>
      <c r="F412" s="76" t="s">
        <v>1792</v>
      </c>
      <c r="G412" s="83" t="s">
        <v>1780</v>
      </c>
      <c r="H412" s="83" t="s">
        <v>1974</v>
      </c>
      <c r="I412" s="83" t="s">
        <v>1935</v>
      </c>
      <c r="J412" s="68" t="s">
        <v>496</v>
      </c>
      <c r="K412" s="68" t="s">
        <v>497</v>
      </c>
      <c r="L412" s="271" t="s">
        <v>1977</v>
      </c>
      <c r="M412" s="84" t="s">
        <v>36</v>
      </c>
      <c r="N412" s="90">
        <v>43108</v>
      </c>
      <c r="O412" s="90">
        <v>43101</v>
      </c>
      <c r="P412" s="90">
        <v>43830</v>
      </c>
      <c r="Q412" s="70">
        <v>287423.06</v>
      </c>
      <c r="R412" s="71">
        <v>0.45</v>
      </c>
      <c r="S412" s="70" t="s">
        <v>362</v>
      </c>
      <c r="T412" s="91">
        <v>129340.38</v>
      </c>
    </row>
    <row r="413" spans="2:20" ht="66" x14ac:dyDescent="0.25">
      <c r="B413" s="322"/>
      <c r="C413" s="323"/>
      <c r="D413" s="289"/>
      <c r="E413" s="289"/>
      <c r="F413" s="76" t="s">
        <v>1792</v>
      </c>
      <c r="G413" s="83" t="s">
        <v>247</v>
      </c>
      <c r="H413" s="83" t="s">
        <v>1975</v>
      </c>
      <c r="I413" s="83" t="s">
        <v>1936</v>
      </c>
      <c r="J413" s="68" t="s">
        <v>496</v>
      </c>
      <c r="K413" s="68" t="s">
        <v>497</v>
      </c>
      <c r="L413" s="271" t="s">
        <v>1978</v>
      </c>
      <c r="M413" s="84" t="s">
        <v>14</v>
      </c>
      <c r="N413" s="90">
        <v>43108</v>
      </c>
      <c r="O413" s="90">
        <v>43164</v>
      </c>
      <c r="P413" s="90">
        <v>43893</v>
      </c>
      <c r="Q413" s="70">
        <v>150651.09</v>
      </c>
      <c r="R413" s="71">
        <v>0.45</v>
      </c>
      <c r="S413" s="70" t="s">
        <v>362</v>
      </c>
      <c r="T413" s="91">
        <v>67792.990000000005</v>
      </c>
    </row>
    <row r="414" spans="2:20" ht="39.6" x14ac:dyDescent="0.25">
      <c r="B414" s="322"/>
      <c r="C414" s="323"/>
      <c r="D414" s="289"/>
      <c r="E414" s="289"/>
      <c r="F414" s="76" t="s">
        <v>2177</v>
      </c>
      <c r="G414" s="88" t="s">
        <v>62</v>
      </c>
      <c r="H414" s="89" t="s">
        <v>61</v>
      </c>
      <c r="I414" s="89" t="s">
        <v>1738</v>
      </c>
      <c r="J414" s="68" t="s">
        <v>496</v>
      </c>
      <c r="K414" s="68" t="s">
        <v>497</v>
      </c>
      <c r="L414" s="273" t="s">
        <v>61</v>
      </c>
      <c r="M414" s="247" t="s">
        <v>59</v>
      </c>
      <c r="N414" s="90">
        <v>42978</v>
      </c>
      <c r="O414" s="90">
        <v>42979</v>
      </c>
      <c r="P414" s="90">
        <v>44926</v>
      </c>
      <c r="Q414" s="70">
        <v>4000000</v>
      </c>
      <c r="R414" s="71">
        <v>0.5</v>
      </c>
      <c r="S414" s="70" t="s">
        <v>362</v>
      </c>
      <c r="T414" s="91">
        <v>2000000</v>
      </c>
    </row>
    <row r="415" spans="2:20" ht="26.4" x14ac:dyDescent="0.25">
      <c r="B415" s="322"/>
      <c r="C415" s="323"/>
      <c r="D415" s="289"/>
      <c r="E415" s="289"/>
      <c r="F415" s="76" t="s">
        <v>1979</v>
      </c>
      <c r="G415" s="88" t="s">
        <v>1902</v>
      </c>
      <c r="H415" s="89" t="s">
        <v>1984</v>
      </c>
      <c r="I415" s="89" t="s">
        <v>1937</v>
      </c>
      <c r="J415" s="68" t="s">
        <v>496</v>
      </c>
      <c r="K415" s="68" t="s">
        <v>497</v>
      </c>
      <c r="L415" s="273" t="s">
        <v>1990</v>
      </c>
      <c r="M415" s="247" t="s">
        <v>36</v>
      </c>
      <c r="N415" s="90">
        <v>43105</v>
      </c>
      <c r="O415" s="90">
        <v>43106</v>
      </c>
      <c r="P415" s="90">
        <v>43470</v>
      </c>
      <c r="Q415" s="70">
        <v>10000</v>
      </c>
      <c r="R415" s="71">
        <v>0.75</v>
      </c>
      <c r="S415" s="70" t="s">
        <v>362</v>
      </c>
      <c r="T415" s="91">
        <v>7500</v>
      </c>
    </row>
    <row r="416" spans="2:20" ht="26.4" x14ac:dyDescent="0.25">
      <c r="B416" s="322"/>
      <c r="C416" s="323"/>
      <c r="D416" s="289"/>
      <c r="E416" s="289"/>
      <c r="F416" s="76" t="s">
        <v>1979</v>
      </c>
      <c r="G416" s="88" t="s">
        <v>1898</v>
      </c>
      <c r="H416" s="89" t="s">
        <v>1985</v>
      </c>
      <c r="I416" s="89" t="s">
        <v>1938</v>
      </c>
      <c r="J416" s="68" t="s">
        <v>496</v>
      </c>
      <c r="K416" s="68" t="s">
        <v>497</v>
      </c>
      <c r="L416" s="273" t="s">
        <v>1991</v>
      </c>
      <c r="M416" s="247" t="s">
        <v>36</v>
      </c>
      <c r="N416" s="90">
        <v>43105</v>
      </c>
      <c r="O416" s="90">
        <v>43106</v>
      </c>
      <c r="P416" s="90">
        <v>43470</v>
      </c>
      <c r="Q416" s="70">
        <v>10000</v>
      </c>
      <c r="R416" s="71">
        <v>0.75</v>
      </c>
      <c r="S416" s="70" t="s">
        <v>362</v>
      </c>
      <c r="T416" s="91">
        <v>7500</v>
      </c>
    </row>
    <row r="417" spans="2:20" ht="52.8" x14ac:dyDescent="0.25">
      <c r="B417" s="322"/>
      <c r="C417" s="323"/>
      <c r="D417" s="289"/>
      <c r="E417" s="289"/>
      <c r="F417" s="76" t="s">
        <v>1979</v>
      </c>
      <c r="G417" s="88" t="s">
        <v>1980</v>
      </c>
      <c r="H417" s="89" t="s">
        <v>1986</v>
      </c>
      <c r="I417" s="89" t="s">
        <v>1939</v>
      </c>
      <c r="J417" s="68" t="s">
        <v>496</v>
      </c>
      <c r="K417" s="68" t="s">
        <v>497</v>
      </c>
      <c r="L417" s="273" t="s">
        <v>1992</v>
      </c>
      <c r="M417" s="247" t="s">
        <v>33</v>
      </c>
      <c r="N417" s="90">
        <v>43105</v>
      </c>
      <c r="O417" s="90">
        <v>43106</v>
      </c>
      <c r="P417" s="90">
        <v>43470</v>
      </c>
      <c r="Q417" s="70">
        <v>10000</v>
      </c>
      <c r="R417" s="71">
        <v>0.75</v>
      </c>
      <c r="S417" s="70" t="s">
        <v>362</v>
      </c>
      <c r="T417" s="91">
        <v>7500</v>
      </c>
    </row>
    <row r="418" spans="2:20" ht="39.6" x14ac:dyDescent="0.25">
      <c r="B418" s="322"/>
      <c r="C418" s="323"/>
      <c r="D418" s="289"/>
      <c r="E418" s="289"/>
      <c r="F418" s="76" t="s">
        <v>1979</v>
      </c>
      <c r="G418" s="88" t="s">
        <v>1981</v>
      </c>
      <c r="H418" s="89" t="s">
        <v>1987</v>
      </c>
      <c r="I418" s="89" t="s">
        <v>1940</v>
      </c>
      <c r="J418" s="68" t="s">
        <v>496</v>
      </c>
      <c r="K418" s="68" t="s">
        <v>497</v>
      </c>
      <c r="L418" s="273" t="s">
        <v>1993</v>
      </c>
      <c r="M418" s="247" t="s">
        <v>7</v>
      </c>
      <c r="N418" s="90">
        <v>43105</v>
      </c>
      <c r="O418" s="90">
        <v>43106</v>
      </c>
      <c r="P418" s="90">
        <v>43470</v>
      </c>
      <c r="Q418" s="70">
        <v>10000</v>
      </c>
      <c r="R418" s="71">
        <v>0.75</v>
      </c>
      <c r="S418" s="70" t="s">
        <v>362</v>
      </c>
      <c r="T418" s="91">
        <v>7500</v>
      </c>
    </row>
    <row r="419" spans="2:20" ht="26.4" x14ac:dyDescent="0.25">
      <c r="B419" s="322"/>
      <c r="C419" s="323"/>
      <c r="D419" s="289"/>
      <c r="E419" s="289"/>
      <c r="F419" s="76" t="s">
        <v>1979</v>
      </c>
      <c r="G419" s="88" t="s">
        <v>1982</v>
      </c>
      <c r="H419" s="89" t="s">
        <v>1988</v>
      </c>
      <c r="I419" s="89" t="s">
        <v>1941</v>
      </c>
      <c r="J419" s="68" t="s">
        <v>496</v>
      </c>
      <c r="K419" s="68" t="s">
        <v>497</v>
      </c>
      <c r="L419" s="273" t="s">
        <v>1994</v>
      </c>
      <c r="M419" s="247" t="s">
        <v>1</v>
      </c>
      <c r="N419" s="90">
        <v>43105</v>
      </c>
      <c r="O419" s="90">
        <v>43106</v>
      </c>
      <c r="P419" s="90">
        <v>43470</v>
      </c>
      <c r="Q419" s="70">
        <v>9900</v>
      </c>
      <c r="R419" s="71">
        <v>0.75</v>
      </c>
      <c r="S419" s="70" t="s">
        <v>362</v>
      </c>
      <c r="T419" s="91">
        <v>7425</v>
      </c>
    </row>
    <row r="420" spans="2:20" ht="53.4" thickBot="1" x14ac:dyDescent="0.3">
      <c r="B420" s="322"/>
      <c r="C420" s="323"/>
      <c r="D420" s="289"/>
      <c r="E420" s="358"/>
      <c r="F420" s="170" t="s">
        <v>1979</v>
      </c>
      <c r="G420" s="171" t="s">
        <v>1983</v>
      </c>
      <c r="H420" s="172" t="s">
        <v>1989</v>
      </c>
      <c r="I420" s="172" t="s">
        <v>1942</v>
      </c>
      <c r="J420" s="109" t="s">
        <v>496</v>
      </c>
      <c r="K420" s="109" t="s">
        <v>497</v>
      </c>
      <c r="L420" s="274" t="s">
        <v>1995</v>
      </c>
      <c r="M420" s="254" t="s">
        <v>1</v>
      </c>
      <c r="N420" s="173">
        <v>43105</v>
      </c>
      <c r="O420" s="173">
        <v>43106</v>
      </c>
      <c r="P420" s="173">
        <v>43470</v>
      </c>
      <c r="Q420" s="114">
        <v>10000</v>
      </c>
      <c r="R420" s="115">
        <v>0.75</v>
      </c>
      <c r="S420" s="114" t="s">
        <v>362</v>
      </c>
      <c r="T420" s="174">
        <v>7500</v>
      </c>
    </row>
    <row r="421" spans="2:20" ht="13.8" thickBot="1" x14ac:dyDescent="0.3">
      <c r="B421" s="322"/>
      <c r="C421" s="323"/>
      <c r="D421" s="291"/>
      <c r="E421" s="314" t="s">
        <v>497</v>
      </c>
      <c r="F421" s="315"/>
      <c r="G421" s="315"/>
      <c r="H421" s="315"/>
      <c r="I421" s="315"/>
      <c r="J421" s="315"/>
      <c r="K421" s="138">
        <f>COUNTA(K279:K420)</f>
        <v>142</v>
      </c>
      <c r="L421" s="334"/>
      <c r="M421" s="335"/>
      <c r="N421" s="335"/>
      <c r="O421" s="335"/>
      <c r="P421" s="336"/>
      <c r="Q421" s="140">
        <f>SUM(Q279:Q420)</f>
        <v>83874668.10999997</v>
      </c>
      <c r="R421" s="337"/>
      <c r="S421" s="338"/>
      <c r="T421" s="140">
        <f>SUM(T279:T420)</f>
        <v>49432803.299999997</v>
      </c>
    </row>
    <row r="422" spans="2:20" ht="13.8" thickBot="1" x14ac:dyDescent="0.3">
      <c r="B422" s="322"/>
      <c r="C422" s="324"/>
      <c r="D422" s="295" t="s">
        <v>2179</v>
      </c>
      <c r="E422" s="296"/>
      <c r="F422" s="296"/>
      <c r="G422" s="296"/>
      <c r="H422" s="296"/>
      <c r="I422" s="296"/>
      <c r="J422" s="296"/>
      <c r="K422" s="128">
        <f>K421+K278+K137</f>
        <v>331</v>
      </c>
      <c r="L422" s="348"/>
      <c r="M422" s="349"/>
      <c r="N422" s="349"/>
      <c r="O422" s="349"/>
      <c r="P422" s="350"/>
      <c r="Q422" s="129">
        <f>Q421+Q278+Q137</f>
        <v>121294857.31999998</v>
      </c>
      <c r="R422" s="342"/>
      <c r="S422" s="343"/>
      <c r="T422" s="129">
        <f>T421+T278+T137</f>
        <v>68895308.769999996</v>
      </c>
    </row>
    <row r="423" spans="2:20" ht="40.200000000000003" thickBot="1" x14ac:dyDescent="0.3">
      <c r="B423" s="322"/>
      <c r="C423" s="323"/>
      <c r="D423" s="288" t="s">
        <v>2180</v>
      </c>
      <c r="E423" s="165" t="s">
        <v>439</v>
      </c>
      <c r="F423" s="175" t="s">
        <v>454</v>
      </c>
      <c r="G423" s="165" t="s">
        <v>440</v>
      </c>
      <c r="H423" s="165" t="s">
        <v>441</v>
      </c>
      <c r="I423" s="161" t="s">
        <v>442</v>
      </c>
      <c r="J423" s="166" t="s">
        <v>512</v>
      </c>
      <c r="K423" s="166" t="s">
        <v>513</v>
      </c>
      <c r="L423" s="275" t="s">
        <v>443</v>
      </c>
      <c r="M423" s="166" t="s">
        <v>14</v>
      </c>
      <c r="N423" s="167">
        <v>42319</v>
      </c>
      <c r="O423" s="167">
        <v>42213</v>
      </c>
      <c r="P423" s="167">
        <v>43190</v>
      </c>
      <c r="Q423" s="168">
        <v>264003.75</v>
      </c>
      <c r="R423" s="169">
        <v>0.8</v>
      </c>
      <c r="S423" s="168" t="s">
        <v>362</v>
      </c>
      <c r="T423" s="168">
        <v>211203</v>
      </c>
    </row>
    <row r="424" spans="2:20" ht="13.8" thickBot="1" x14ac:dyDescent="0.3">
      <c r="B424" s="322"/>
      <c r="C424" s="323"/>
      <c r="D424" s="291"/>
      <c r="E424" s="354" t="s">
        <v>513</v>
      </c>
      <c r="F424" s="355"/>
      <c r="G424" s="355"/>
      <c r="H424" s="355"/>
      <c r="I424" s="355"/>
      <c r="J424" s="355"/>
      <c r="K424" s="138">
        <f>COUNTA(K423:K423)</f>
        <v>1</v>
      </c>
      <c r="L424" s="334"/>
      <c r="M424" s="335"/>
      <c r="N424" s="335"/>
      <c r="O424" s="335"/>
      <c r="P424" s="336"/>
      <c r="Q424" s="140">
        <f>SUM(Q423)</f>
        <v>264003.75</v>
      </c>
      <c r="R424" s="337"/>
      <c r="S424" s="338"/>
      <c r="T424" s="140">
        <f>SUM(T423)</f>
        <v>211203</v>
      </c>
    </row>
    <row r="425" spans="2:20" ht="13.8" thickBot="1" x14ac:dyDescent="0.3">
      <c r="B425" s="322"/>
      <c r="C425" s="324"/>
      <c r="D425" s="295" t="s">
        <v>2180</v>
      </c>
      <c r="E425" s="296"/>
      <c r="F425" s="296"/>
      <c r="G425" s="296"/>
      <c r="H425" s="296"/>
      <c r="I425" s="296"/>
      <c r="J425" s="296"/>
      <c r="K425" s="128">
        <f>K424</f>
        <v>1</v>
      </c>
      <c r="L425" s="348"/>
      <c r="M425" s="349"/>
      <c r="N425" s="349"/>
      <c r="O425" s="349"/>
      <c r="P425" s="350"/>
      <c r="Q425" s="129">
        <f>Q424</f>
        <v>264003.75</v>
      </c>
      <c r="R425" s="342"/>
      <c r="S425" s="343"/>
      <c r="T425" s="129">
        <f>T424</f>
        <v>211203</v>
      </c>
    </row>
    <row r="426" spans="2:20" ht="105.6" x14ac:dyDescent="0.25">
      <c r="B426" s="322"/>
      <c r="C426" s="323"/>
      <c r="D426" s="288" t="s">
        <v>2181</v>
      </c>
      <c r="E426" s="356" t="s">
        <v>957</v>
      </c>
      <c r="F426" s="163" t="s">
        <v>958</v>
      </c>
      <c r="G426" s="122" t="s">
        <v>960</v>
      </c>
      <c r="H426" s="122" t="s">
        <v>972</v>
      </c>
      <c r="I426" s="123" t="s">
        <v>959</v>
      </c>
      <c r="J426" s="124" t="s">
        <v>847</v>
      </c>
      <c r="K426" s="124" t="s">
        <v>956</v>
      </c>
      <c r="L426" s="164" t="s">
        <v>1053</v>
      </c>
      <c r="M426" s="248" t="s">
        <v>1</v>
      </c>
      <c r="N426" s="125">
        <v>42758</v>
      </c>
      <c r="O426" s="125">
        <v>42795</v>
      </c>
      <c r="P426" s="125">
        <v>43281</v>
      </c>
      <c r="Q426" s="126">
        <v>591190</v>
      </c>
      <c r="R426" s="127">
        <v>0.6</v>
      </c>
      <c r="S426" s="126" t="s">
        <v>362</v>
      </c>
      <c r="T426" s="126">
        <v>354714</v>
      </c>
    </row>
    <row r="427" spans="2:20" ht="92.4" x14ac:dyDescent="0.25">
      <c r="B427" s="322"/>
      <c r="C427" s="323"/>
      <c r="D427" s="289"/>
      <c r="E427" s="323"/>
      <c r="F427" s="76" t="s">
        <v>1080</v>
      </c>
      <c r="G427" s="67" t="s">
        <v>819</v>
      </c>
      <c r="H427" s="67" t="s">
        <v>1081</v>
      </c>
      <c r="I427" s="79" t="s">
        <v>1077</v>
      </c>
      <c r="J427" s="68" t="s">
        <v>847</v>
      </c>
      <c r="K427" s="68" t="s">
        <v>956</v>
      </c>
      <c r="L427" s="263" t="s">
        <v>1104</v>
      </c>
      <c r="M427" s="249" t="s">
        <v>10</v>
      </c>
      <c r="N427" s="69">
        <v>42807</v>
      </c>
      <c r="O427" s="69">
        <v>42658</v>
      </c>
      <c r="P427" s="69">
        <v>43388</v>
      </c>
      <c r="Q427" s="70">
        <v>286975</v>
      </c>
      <c r="R427" s="71">
        <v>0.6</v>
      </c>
      <c r="S427" s="70" t="s">
        <v>362</v>
      </c>
      <c r="T427" s="70">
        <v>172185</v>
      </c>
    </row>
    <row r="428" spans="2:20" ht="92.4" x14ac:dyDescent="0.25">
      <c r="B428" s="322"/>
      <c r="C428" s="323"/>
      <c r="D428" s="289"/>
      <c r="E428" s="323"/>
      <c r="F428" s="92" t="s">
        <v>958</v>
      </c>
      <c r="G428" s="67" t="s">
        <v>819</v>
      </c>
      <c r="H428" s="67" t="s">
        <v>961</v>
      </c>
      <c r="I428" s="79" t="s">
        <v>962</v>
      </c>
      <c r="J428" s="68" t="s">
        <v>847</v>
      </c>
      <c r="K428" s="68" t="s">
        <v>956</v>
      </c>
      <c r="L428" s="263" t="s">
        <v>1055</v>
      </c>
      <c r="M428" s="249" t="s">
        <v>10</v>
      </c>
      <c r="N428" s="69">
        <v>42758</v>
      </c>
      <c r="O428" s="69">
        <v>42566</v>
      </c>
      <c r="P428" s="69">
        <v>42689</v>
      </c>
      <c r="Q428" s="70">
        <v>22850</v>
      </c>
      <c r="R428" s="71">
        <v>0.6</v>
      </c>
      <c r="S428" s="70" t="s">
        <v>362</v>
      </c>
      <c r="T428" s="70">
        <v>13710</v>
      </c>
    </row>
    <row r="429" spans="2:20" ht="105.6" x14ac:dyDescent="0.25">
      <c r="B429" s="322"/>
      <c r="C429" s="323"/>
      <c r="D429" s="289"/>
      <c r="E429" s="323"/>
      <c r="F429" s="92" t="s">
        <v>958</v>
      </c>
      <c r="G429" s="67" t="s">
        <v>820</v>
      </c>
      <c r="H429" s="67" t="s">
        <v>963</v>
      </c>
      <c r="I429" s="79" t="s">
        <v>964</v>
      </c>
      <c r="J429" s="68" t="s">
        <v>847</v>
      </c>
      <c r="K429" s="68" t="s">
        <v>956</v>
      </c>
      <c r="L429" s="263" t="s">
        <v>1056</v>
      </c>
      <c r="M429" s="249" t="s">
        <v>23</v>
      </c>
      <c r="N429" s="69">
        <v>42758</v>
      </c>
      <c r="O429" s="69">
        <v>42599</v>
      </c>
      <c r="P429" s="69">
        <v>43329</v>
      </c>
      <c r="Q429" s="70">
        <v>221400</v>
      </c>
      <c r="R429" s="71">
        <v>0.6</v>
      </c>
      <c r="S429" s="70" t="s">
        <v>362</v>
      </c>
      <c r="T429" s="70">
        <v>132840</v>
      </c>
    </row>
    <row r="430" spans="2:20" ht="39.6" x14ac:dyDescent="0.25">
      <c r="B430" s="322"/>
      <c r="C430" s="323"/>
      <c r="D430" s="289"/>
      <c r="E430" s="323"/>
      <c r="F430" s="92" t="s">
        <v>958</v>
      </c>
      <c r="G430" s="67" t="s">
        <v>960</v>
      </c>
      <c r="H430" s="67" t="s">
        <v>966</v>
      </c>
      <c r="I430" s="79" t="s">
        <v>965</v>
      </c>
      <c r="J430" s="68" t="s">
        <v>847</v>
      </c>
      <c r="K430" s="68" t="s">
        <v>956</v>
      </c>
      <c r="L430" s="263" t="s">
        <v>1054</v>
      </c>
      <c r="M430" s="249" t="s">
        <v>7</v>
      </c>
      <c r="N430" s="69">
        <v>42758</v>
      </c>
      <c r="O430" s="69">
        <v>42339</v>
      </c>
      <c r="P430" s="69">
        <v>43145</v>
      </c>
      <c r="Q430" s="70">
        <v>72910</v>
      </c>
      <c r="R430" s="71">
        <v>0.6</v>
      </c>
      <c r="S430" s="70" t="s">
        <v>362</v>
      </c>
      <c r="T430" s="70">
        <v>43746</v>
      </c>
    </row>
    <row r="431" spans="2:20" ht="92.4" x14ac:dyDescent="0.25">
      <c r="B431" s="322"/>
      <c r="C431" s="323"/>
      <c r="D431" s="289"/>
      <c r="E431" s="323"/>
      <c r="F431" s="92" t="s">
        <v>1080</v>
      </c>
      <c r="G431" s="67" t="s">
        <v>1346</v>
      </c>
      <c r="H431" s="67" t="s">
        <v>1092</v>
      </c>
      <c r="I431" s="79" t="s">
        <v>1091</v>
      </c>
      <c r="J431" s="68" t="s">
        <v>847</v>
      </c>
      <c r="K431" s="68" t="s">
        <v>956</v>
      </c>
      <c r="L431" s="263" t="s">
        <v>1105</v>
      </c>
      <c r="M431" s="249" t="s">
        <v>1106</v>
      </c>
      <c r="N431" s="69">
        <v>42788</v>
      </c>
      <c r="O431" s="69">
        <v>42826</v>
      </c>
      <c r="P431" s="69">
        <v>43830</v>
      </c>
      <c r="Q431" s="70">
        <v>489600</v>
      </c>
      <c r="R431" s="71">
        <v>0.4</v>
      </c>
      <c r="S431" s="70" t="s">
        <v>362</v>
      </c>
      <c r="T431" s="70">
        <v>195840</v>
      </c>
    </row>
    <row r="432" spans="2:20" ht="79.2" x14ac:dyDescent="0.25">
      <c r="B432" s="322"/>
      <c r="C432" s="323"/>
      <c r="D432" s="289"/>
      <c r="E432" s="323"/>
      <c r="F432" s="92" t="s">
        <v>1080</v>
      </c>
      <c r="G432" s="67" t="s">
        <v>819</v>
      </c>
      <c r="H432" s="67" t="s">
        <v>1082</v>
      </c>
      <c r="I432" s="79" t="s">
        <v>1078</v>
      </c>
      <c r="J432" s="68" t="s">
        <v>847</v>
      </c>
      <c r="K432" s="68" t="s">
        <v>956</v>
      </c>
      <c r="L432" s="263" t="s">
        <v>1107</v>
      </c>
      <c r="M432" s="249" t="s">
        <v>10</v>
      </c>
      <c r="N432" s="69">
        <v>42807</v>
      </c>
      <c r="O432" s="69">
        <v>42583</v>
      </c>
      <c r="P432" s="69">
        <v>43281</v>
      </c>
      <c r="Q432" s="70">
        <v>265996</v>
      </c>
      <c r="R432" s="71">
        <v>0.6</v>
      </c>
      <c r="S432" s="70" t="s">
        <v>362</v>
      </c>
      <c r="T432" s="70">
        <v>159597.6</v>
      </c>
    </row>
    <row r="433" spans="2:20" ht="118.8" x14ac:dyDescent="0.25">
      <c r="B433" s="322"/>
      <c r="C433" s="323"/>
      <c r="D433" s="289"/>
      <c r="E433" s="323"/>
      <c r="F433" s="92" t="s">
        <v>1080</v>
      </c>
      <c r="G433" s="67" t="s">
        <v>1347</v>
      </c>
      <c r="H433" s="67" t="s">
        <v>1083</v>
      </c>
      <c r="I433" s="79" t="s">
        <v>1079</v>
      </c>
      <c r="J433" s="68" t="s">
        <v>847</v>
      </c>
      <c r="K433" s="68" t="s">
        <v>956</v>
      </c>
      <c r="L433" s="263" t="s">
        <v>1108</v>
      </c>
      <c r="M433" s="255" t="s">
        <v>1099</v>
      </c>
      <c r="N433" s="69">
        <v>42807</v>
      </c>
      <c r="O433" s="69">
        <v>42887</v>
      </c>
      <c r="P433" s="69">
        <v>43616</v>
      </c>
      <c r="Q433" s="70">
        <v>371620</v>
      </c>
      <c r="R433" s="71">
        <v>0.5</v>
      </c>
      <c r="S433" s="70" t="s">
        <v>362</v>
      </c>
      <c r="T433" s="70">
        <v>185810</v>
      </c>
    </row>
    <row r="434" spans="2:20" ht="39.6" x14ac:dyDescent="0.25">
      <c r="B434" s="322"/>
      <c r="C434" s="323"/>
      <c r="D434" s="289"/>
      <c r="E434" s="323"/>
      <c r="F434" s="92" t="s">
        <v>958</v>
      </c>
      <c r="G434" s="67" t="s">
        <v>960</v>
      </c>
      <c r="H434" s="67" t="s">
        <v>1050</v>
      </c>
      <c r="I434" s="79" t="s">
        <v>967</v>
      </c>
      <c r="J434" s="68" t="s">
        <v>847</v>
      </c>
      <c r="K434" s="68" t="s">
        <v>956</v>
      </c>
      <c r="L434" s="263" t="s">
        <v>1051</v>
      </c>
      <c r="M434" s="249" t="s">
        <v>36</v>
      </c>
      <c r="N434" s="69">
        <v>42758</v>
      </c>
      <c r="O434" s="69">
        <v>42736</v>
      </c>
      <c r="P434" s="69">
        <v>43465</v>
      </c>
      <c r="Q434" s="70">
        <v>106315</v>
      </c>
      <c r="R434" s="71">
        <v>0.6</v>
      </c>
      <c r="S434" s="70" t="s">
        <v>362</v>
      </c>
      <c r="T434" s="70">
        <v>63789</v>
      </c>
    </row>
    <row r="435" spans="2:20" ht="66" x14ac:dyDescent="0.25">
      <c r="B435" s="322"/>
      <c r="C435" s="323"/>
      <c r="D435" s="289"/>
      <c r="E435" s="323"/>
      <c r="F435" s="92" t="s">
        <v>958</v>
      </c>
      <c r="G435" s="67" t="s">
        <v>960</v>
      </c>
      <c r="H435" s="67" t="s">
        <v>970</v>
      </c>
      <c r="I435" s="79" t="s">
        <v>968</v>
      </c>
      <c r="J435" s="68" t="s">
        <v>847</v>
      </c>
      <c r="K435" s="68" t="s">
        <v>956</v>
      </c>
      <c r="L435" s="263" t="s">
        <v>1052</v>
      </c>
      <c r="M435" s="249" t="s">
        <v>14</v>
      </c>
      <c r="N435" s="69">
        <v>42758</v>
      </c>
      <c r="O435" s="69">
        <v>42736</v>
      </c>
      <c r="P435" s="69">
        <v>44196</v>
      </c>
      <c r="Q435" s="70">
        <v>529870</v>
      </c>
      <c r="R435" s="71">
        <v>0.6</v>
      </c>
      <c r="S435" s="70" t="s">
        <v>362</v>
      </c>
      <c r="T435" s="70">
        <v>317922</v>
      </c>
    </row>
    <row r="436" spans="2:20" ht="79.2" x14ac:dyDescent="0.25">
      <c r="B436" s="322"/>
      <c r="C436" s="323"/>
      <c r="D436" s="289"/>
      <c r="E436" s="323"/>
      <c r="F436" s="92" t="s">
        <v>958</v>
      </c>
      <c r="G436" s="67" t="s">
        <v>960</v>
      </c>
      <c r="H436" s="67" t="s">
        <v>971</v>
      </c>
      <c r="I436" s="79" t="s">
        <v>969</v>
      </c>
      <c r="J436" s="68" t="s">
        <v>847</v>
      </c>
      <c r="K436" s="68" t="s">
        <v>956</v>
      </c>
      <c r="L436" s="263" t="s">
        <v>1706</v>
      </c>
      <c r="M436" s="249" t="s">
        <v>4</v>
      </c>
      <c r="N436" s="69">
        <v>42781</v>
      </c>
      <c r="O436" s="69">
        <v>42217</v>
      </c>
      <c r="P436" s="69">
        <v>43465</v>
      </c>
      <c r="Q436" s="70">
        <v>2831463.84</v>
      </c>
      <c r="R436" s="71">
        <v>0.4</v>
      </c>
      <c r="S436" s="70" t="s">
        <v>362</v>
      </c>
      <c r="T436" s="70">
        <v>1047641.62</v>
      </c>
    </row>
    <row r="437" spans="2:20" ht="92.4" x14ac:dyDescent="0.25">
      <c r="B437" s="322"/>
      <c r="C437" s="323"/>
      <c r="D437" s="289"/>
      <c r="E437" s="323"/>
      <c r="F437" s="76" t="s">
        <v>1064</v>
      </c>
      <c r="G437" s="67" t="s">
        <v>815</v>
      </c>
      <c r="H437" s="67" t="s">
        <v>1071</v>
      </c>
      <c r="I437" s="79" t="s">
        <v>1065</v>
      </c>
      <c r="J437" s="68" t="s">
        <v>847</v>
      </c>
      <c r="K437" s="68" t="s">
        <v>956</v>
      </c>
      <c r="L437" s="263" t="s">
        <v>1095</v>
      </c>
      <c r="M437" s="249" t="s">
        <v>1</v>
      </c>
      <c r="N437" s="69">
        <v>42807</v>
      </c>
      <c r="O437" s="69">
        <v>42543</v>
      </c>
      <c r="P437" s="69">
        <v>43100</v>
      </c>
      <c r="Q437" s="70">
        <v>91359.89</v>
      </c>
      <c r="R437" s="71">
        <v>0.6</v>
      </c>
      <c r="S437" s="70" t="s">
        <v>362</v>
      </c>
      <c r="T437" s="70">
        <v>54815.93</v>
      </c>
    </row>
    <row r="438" spans="2:20" ht="118.8" x14ac:dyDescent="0.25">
      <c r="B438" s="322"/>
      <c r="C438" s="323"/>
      <c r="D438" s="289"/>
      <c r="E438" s="323"/>
      <c r="F438" s="92" t="s">
        <v>958</v>
      </c>
      <c r="G438" s="67" t="s">
        <v>819</v>
      </c>
      <c r="H438" s="67" t="s">
        <v>1085</v>
      </c>
      <c r="I438" s="79" t="s">
        <v>1076</v>
      </c>
      <c r="J438" s="68" t="s">
        <v>847</v>
      </c>
      <c r="K438" s="68" t="s">
        <v>956</v>
      </c>
      <c r="L438" s="263" t="s">
        <v>1093</v>
      </c>
      <c r="M438" s="249" t="s">
        <v>10</v>
      </c>
      <c r="N438" s="69">
        <v>42808</v>
      </c>
      <c r="O438" s="69">
        <v>42541</v>
      </c>
      <c r="P438" s="69">
        <v>42811</v>
      </c>
      <c r="Q438" s="70">
        <v>49805.39</v>
      </c>
      <c r="R438" s="71">
        <v>0.6</v>
      </c>
      <c r="S438" s="70" t="s">
        <v>362</v>
      </c>
      <c r="T438" s="70">
        <v>29883.23</v>
      </c>
    </row>
    <row r="439" spans="2:20" ht="92.4" x14ac:dyDescent="0.25">
      <c r="B439" s="322"/>
      <c r="C439" s="323"/>
      <c r="D439" s="289"/>
      <c r="E439" s="323"/>
      <c r="F439" s="92" t="s">
        <v>1064</v>
      </c>
      <c r="G439" s="67" t="s">
        <v>819</v>
      </c>
      <c r="H439" s="67" t="s">
        <v>1072</v>
      </c>
      <c r="I439" s="79" t="s">
        <v>1066</v>
      </c>
      <c r="J439" s="68" t="s">
        <v>847</v>
      </c>
      <c r="K439" s="68" t="s">
        <v>956</v>
      </c>
      <c r="L439" s="263" t="s">
        <v>1096</v>
      </c>
      <c r="M439" s="249" t="s">
        <v>10</v>
      </c>
      <c r="N439" s="69">
        <v>42807</v>
      </c>
      <c r="O439" s="69">
        <v>42657</v>
      </c>
      <c r="P439" s="69">
        <v>43371</v>
      </c>
      <c r="Q439" s="70">
        <v>344470</v>
      </c>
      <c r="R439" s="71">
        <v>0.6</v>
      </c>
      <c r="S439" s="70" t="s">
        <v>362</v>
      </c>
      <c r="T439" s="70">
        <v>206682</v>
      </c>
    </row>
    <row r="440" spans="2:20" ht="92.4" x14ac:dyDescent="0.25">
      <c r="B440" s="322"/>
      <c r="C440" s="323"/>
      <c r="D440" s="289"/>
      <c r="E440" s="323"/>
      <c r="F440" s="92" t="s">
        <v>1064</v>
      </c>
      <c r="G440" s="67" t="s">
        <v>1342</v>
      </c>
      <c r="H440" s="67" t="s">
        <v>1343</v>
      </c>
      <c r="I440" s="79" t="s">
        <v>1067</v>
      </c>
      <c r="J440" s="68" t="s">
        <v>847</v>
      </c>
      <c r="K440" s="68" t="s">
        <v>956</v>
      </c>
      <c r="L440" s="263" t="s">
        <v>1097</v>
      </c>
      <c r="M440" s="255" t="s">
        <v>1098</v>
      </c>
      <c r="N440" s="69">
        <v>42807</v>
      </c>
      <c r="O440" s="69">
        <v>42879</v>
      </c>
      <c r="P440" s="69">
        <v>43609</v>
      </c>
      <c r="Q440" s="70">
        <v>247810</v>
      </c>
      <c r="R440" s="71">
        <v>0.7</v>
      </c>
      <c r="S440" s="70" t="s">
        <v>362</v>
      </c>
      <c r="T440" s="70">
        <v>173467</v>
      </c>
    </row>
    <row r="441" spans="2:20" ht="52.8" x14ac:dyDescent="0.25">
      <c r="B441" s="322"/>
      <c r="C441" s="323"/>
      <c r="D441" s="289"/>
      <c r="E441" s="323"/>
      <c r="F441" s="92" t="s">
        <v>1064</v>
      </c>
      <c r="G441" s="67" t="s">
        <v>1344</v>
      </c>
      <c r="H441" s="67" t="s">
        <v>1073</v>
      </c>
      <c r="I441" s="79" t="s">
        <v>1068</v>
      </c>
      <c r="J441" s="68" t="s">
        <v>847</v>
      </c>
      <c r="K441" s="68" t="s">
        <v>956</v>
      </c>
      <c r="L441" s="263" t="s">
        <v>1100</v>
      </c>
      <c r="M441" s="255" t="s">
        <v>1101</v>
      </c>
      <c r="N441" s="81">
        <v>42808</v>
      </c>
      <c r="O441" s="81">
        <v>41913</v>
      </c>
      <c r="P441" s="81">
        <v>43131</v>
      </c>
      <c r="Q441" s="70">
        <v>537732.88</v>
      </c>
      <c r="R441" s="71">
        <v>0.6</v>
      </c>
      <c r="S441" s="70" t="s">
        <v>362</v>
      </c>
      <c r="T441" s="70">
        <v>322639.73</v>
      </c>
    </row>
    <row r="442" spans="2:20" ht="79.2" x14ac:dyDescent="0.25">
      <c r="B442" s="322"/>
      <c r="C442" s="323"/>
      <c r="D442" s="289"/>
      <c r="E442" s="323"/>
      <c r="F442" s="92" t="s">
        <v>1064</v>
      </c>
      <c r="G442" s="67" t="s">
        <v>1345</v>
      </c>
      <c r="H442" s="67" t="s">
        <v>1074</v>
      </c>
      <c r="I442" s="79" t="s">
        <v>1069</v>
      </c>
      <c r="J442" s="68" t="s">
        <v>847</v>
      </c>
      <c r="K442" s="68" t="s">
        <v>956</v>
      </c>
      <c r="L442" s="263" t="s">
        <v>1102</v>
      </c>
      <c r="M442" s="249" t="s">
        <v>295</v>
      </c>
      <c r="N442" s="81">
        <v>42892</v>
      </c>
      <c r="O442" s="69">
        <v>42444</v>
      </c>
      <c r="P442" s="69">
        <v>42877</v>
      </c>
      <c r="Q442" s="70">
        <v>154768</v>
      </c>
      <c r="R442" s="71">
        <v>0.7</v>
      </c>
      <c r="S442" s="70" t="s">
        <v>362</v>
      </c>
      <c r="T442" s="70">
        <v>108337.60000000001</v>
      </c>
    </row>
    <row r="443" spans="2:20" ht="92.4" x14ac:dyDescent="0.25">
      <c r="B443" s="322"/>
      <c r="C443" s="323"/>
      <c r="D443" s="289"/>
      <c r="E443" s="323"/>
      <c r="F443" s="92" t="s">
        <v>1064</v>
      </c>
      <c r="G443" s="67" t="s">
        <v>1340</v>
      </c>
      <c r="H443" s="67" t="s">
        <v>1075</v>
      </c>
      <c r="I443" s="79" t="s">
        <v>1070</v>
      </c>
      <c r="J443" s="68" t="s">
        <v>847</v>
      </c>
      <c r="K443" s="68" t="s">
        <v>956</v>
      </c>
      <c r="L443" s="263" t="s">
        <v>1103</v>
      </c>
      <c r="M443" s="249" t="s">
        <v>40</v>
      </c>
      <c r="N443" s="69">
        <v>42808</v>
      </c>
      <c r="O443" s="69">
        <v>42527</v>
      </c>
      <c r="P443" s="69">
        <v>43008</v>
      </c>
      <c r="Q443" s="70">
        <v>320189.39</v>
      </c>
      <c r="R443" s="71">
        <v>0.7</v>
      </c>
      <c r="S443" s="70" t="s">
        <v>362</v>
      </c>
      <c r="T443" s="70">
        <v>224132.57</v>
      </c>
    </row>
    <row r="444" spans="2:20" ht="66" x14ac:dyDescent="0.25">
      <c r="B444" s="322"/>
      <c r="C444" s="323"/>
      <c r="D444" s="289"/>
      <c r="E444" s="323"/>
      <c r="F444" s="92" t="s">
        <v>958</v>
      </c>
      <c r="G444" s="67" t="s">
        <v>1339</v>
      </c>
      <c r="H444" s="67" t="s">
        <v>1086</v>
      </c>
      <c r="I444" s="79" t="s">
        <v>1084</v>
      </c>
      <c r="J444" s="68" t="s">
        <v>847</v>
      </c>
      <c r="K444" s="68" t="s">
        <v>956</v>
      </c>
      <c r="L444" s="263" t="s">
        <v>1094</v>
      </c>
      <c r="M444" s="249" t="s">
        <v>10</v>
      </c>
      <c r="N444" s="81">
        <v>42808</v>
      </c>
      <c r="O444" s="69">
        <v>42736</v>
      </c>
      <c r="P444" s="69">
        <v>43220</v>
      </c>
      <c r="Q444" s="70">
        <v>1972530</v>
      </c>
      <c r="R444" s="71">
        <v>0.7</v>
      </c>
      <c r="S444" s="70" t="s">
        <v>362</v>
      </c>
      <c r="T444" s="70">
        <v>1380771</v>
      </c>
    </row>
    <row r="445" spans="2:20" ht="105.6" x14ac:dyDescent="0.25">
      <c r="B445" s="322"/>
      <c r="C445" s="323"/>
      <c r="D445" s="289"/>
      <c r="E445" s="323"/>
      <c r="F445" s="92" t="s">
        <v>1064</v>
      </c>
      <c r="G445" s="92" t="s">
        <v>820</v>
      </c>
      <c r="H445" s="92" t="s">
        <v>1717</v>
      </c>
      <c r="I445" s="79" t="s">
        <v>1718</v>
      </c>
      <c r="J445" s="68" t="s">
        <v>847</v>
      </c>
      <c r="K445" s="68" t="s">
        <v>956</v>
      </c>
      <c r="L445" s="263" t="s">
        <v>1719</v>
      </c>
      <c r="M445" s="249" t="s">
        <v>23</v>
      </c>
      <c r="N445" s="81">
        <v>42969</v>
      </c>
      <c r="O445" s="69">
        <v>42736</v>
      </c>
      <c r="P445" s="69">
        <v>43830</v>
      </c>
      <c r="Q445" s="70">
        <v>2765925.49</v>
      </c>
      <c r="R445" s="71">
        <v>0.6</v>
      </c>
      <c r="S445" s="70" t="s">
        <v>362</v>
      </c>
      <c r="T445" s="70">
        <v>1659555.29</v>
      </c>
    </row>
    <row r="446" spans="2:20" ht="79.2" x14ac:dyDescent="0.25">
      <c r="B446" s="322"/>
      <c r="C446" s="323"/>
      <c r="D446" s="289"/>
      <c r="E446" s="323"/>
      <c r="F446" s="92" t="s">
        <v>1080</v>
      </c>
      <c r="G446" s="92" t="s">
        <v>1348</v>
      </c>
      <c r="H446" s="92" t="s">
        <v>1229</v>
      </c>
      <c r="I446" s="79" t="s">
        <v>1219</v>
      </c>
      <c r="J446" s="68" t="s">
        <v>847</v>
      </c>
      <c r="K446" s="68" t="s">
        <v>956</v>
      </c>
      <c r="L446" s="263" t="s">
        <v>1239</v>
      </c>
      <c r="M446" s="249" t="s">
        <v>4</v>
      </c>
      <c r="N446" s="69">
        <v>42884</v>
      </c>
      <c r="O446" s="69">
        <v>42767</v>
      </c>
      <c r="P446" s="69">
        <v>43132</v>
      </c>
      <c r="Q446" s="70">
        <v>83640</v>
      </c>
      <c r="R446" s="71">
        <v>0.7</v>
      </c>
      <c r="S446" s="70" t="s">
        <v>362</v>
      </c>
      <c r="T446" s="70">
        <v>58548</v>
      </c>
    </row>
    <row r="447" spans="2:20" ht="79.2" x14ac:dyDescent="0.25">
      <c r="B447" s="322"/>
      <c r="C447" s="323"/>
      <c r="D447" s="289"/>
      <c r="E447" s="323"/>
      <c r="F447" s="92" t="s">
        <v>1080</v>
      </c>
      <c r="G447" s="92" t="s">
        <v>816</v>
      </c>
      <c r="H447" s="92" t="s">
        <v>1293</v>
      </c>
      <c r="I447" s="79" t="s">
        <v>1294</v>
      </c>
      <c r="J447" s="68" t="s">
        <v>847</v>
      </c>
      <c r="K447" s="68" t="s">
        <v>956</v>
      </c>
      <c r="L447" s="263" t="s">
        <v>1295</v>
      </c>
      <c r="M447" s="255" t="s">
        <v>1296</v>
      </c>
      <c r="N447" s="81">
        <v>42912</v>
      </c>
      <c r="O447" s="69">
        <v>42737</v>
      </c>
      <c r="P447" s="69">
        <v>43830</v>
      </c>
      <c r="Q447" s="70">
        <v>410158.86</v>
      </c>
      <c r="R447" s="71">
        <v>0.4</v>
      </c>
      <c r="S447" s="70" t="s">
        <v>362</v>
      </c>
      <c r="T447" s="70">
        <v>164063.54</v>
      </c>
    </row>
    <row r="448" spans="2:20" ht="92.4" x14ac:dyDescent="0.25">
      <c r="B448" s="322"/>
      <c r="C448" s="323"/>
      <c r="D448" s="289"/>
      <c r="E448" s="323"/>
      <c r="F448" s="92" t="s">
        <v>1080</v>
      </c>
      <c r="G448" s="92" t="s">
        <v>1349</v>
      </c>
      <c r="H448" s="92" t="s">
        <v>1230</v>
      </c>
      <c r="I448" s="79" t="s">
        <v>1220</v>
      </c>
      <c r="J448" s="68" t="s">
        <v>847</v>
      </c>
      <c r="K448" s="68" t="s">
        <v>956</v>
      </c>
      <c r="L448" s="263" t="s">
        <v>1240</v>
      </c>
      <c r="M448" s="255" t="s">
        <v>1241</v>
      </c>
      <c r="N448" s="69">
        <v>42884</v>
      </c>
      <c r="O448" s="69">
        <v>42736</v>
      </c>
      <c r="P448" s="69">
        <v>43465</v>
      </c>
      <c r="Q448" s="70">
        <v>134585</v>
      </c>
      <c r="R448" s="71">
        <v>0.7</v>
      </c>
      <c r="S448" s="70" t="s">
        <v>362</v>
      </c>
      <c r="T448" s="70">
        <v>94209.5</v>
      </c>
    </row>
    <row r="449" spans="2:20" ht="79.2" x14ac:dyDescent="0.25">
      <c r="B449" s="322"/>
      <c r="C449" s="323"/>
      <c r="D449" s="289"/>
      <c r="E449" s="323"/>
      <c r="F449" s="92" t="s">
        <v>1080</v>
      </c>
      <c r="G449" s="92" t="s">
        <v>818</v>
      </c>
      <c r="H449" s="92" t="s">
        <v>1231</v>
      </c>
      <c r="I449" s="79" t="s">
        <v>1221</v>
      </c>
      <c r="J449" s="68" t="s">
        <v>847</v>
      </c>
      <c r="K449" s="68" t="s">
        <v>956</v>
      </c>
      <c r="L449" s="263" t="s">
        <v>1242</v>
      </c>
      <c r="M449" s="255" t="s">
        <v>1245</v>
      </c>
      <c r="N449" s="69">
        <v>42884</v>
      </c>
      <c r="O449" s="69">
        <v>43070</v>
      </c>
      <c r="P449" s="69">
        <v>44165</v>
      </c>
      <c r="Q449" s="70">
        <v>621793</v>
      </c>
      <c r="R449" s="71">
        <v>0.4</v>
      </c>
      <c r="S449" s="70" t="s">
        <v>362</v>
      </c>
      <c r="T449" s="70">
        <v>248717.2</v>
      </c>
    </row>
    <row r="450" spans="2:20" ht="79.2" x14ac:dyDescent="0.25">
      <c r="B450" s="322"/>
      <c r="C450" s="323"/>
      <c r="D450" s="289"/>
      <c r="E450" s="323"/>
      <c r="F450" s="92" t="s">
        <v>1080</v>
      </c>
      <c r="G450" s="92" t="s">
        <v>1025</v>
      </c>
      <c r="H450" s="92" t="s">
        <v>1232</v>
      </c>
      <c r="I450" s="79" t="s">
        <v>1222</v>
      </c>
      <c r="J450" s="68" t="s">
        <v>847</v>
      </c>
      <c r="K450" s="68" t="s">
        <v>956</v>
      </c>
      <c r="L450" s="263" t="s">
        <v>1243</v>
      </c>
      <c r="M450" s="249" t="s">
        <v>473</v>
      </c>
      <c r="N450" s="69">
        <v>42884</v>
      </c>
      <c r="O450" s="69">
        <v>42736</v>
      </c>
      <c r="P450" s="69">
        <v>43830</v>
      </c>
      <c r="Q450" s="70">
        <v>311805</v>
      </c>
      <c r="R450" s="71">
        <v>0.6</v>
      </c>
      <c r="S450" s="70" t="s">
        <v>362</v>
      </c>
      <c r="T450" s="70">
        <v>187083</v>
      </c>
    </row>
    <row r="451" spans="2:20" ht="92.4" x14ac:dyDescent="0.25">
      <c r="B451" s="322"/>
      <c r="C451" s="323"/>
      <c r="D451" s="289"/>
      <c r="E451" s="323"/>
      <c r="F451" s="92" t="s">
        <v>1080</v>
      </c>
      <c r="G451" s="92" t="s">
        <v>1340</v>
      </c>
      <c r="H451" s="92" t="s">
        <v>1233</v>
      </c>
      <c r="I451" s="79" t="s">
        <v>1223</v>
      </c>
      <c r="J451" s="68" t="s">
        <v>847</v>
      </c>
      <c r="K451" s="68" t="s">
        <v>956</v>
      </c>
      <c r="L451" s="263" t="s">
        <v>1244</v>
      </c>
      <c r="M451" s="249" t="s">
        <v>40</v>
      </c>
      <c r="N451" s="69">
        <v>42884</v>
      </c>
      <c r="O451" s="69">
        <v>42887</v>
      </c>
      <c r="P451" s="69">
        <v>43100</v>
      </c>
      <c r="Q451" s="70">
        <v>75952.5</v>
      </c>
      <c r="R451" s="71">
        <v>0.7</v>
      </c>
      <c r="S451" s="70" t="s">
        <v>362</v>
      </c>
      <c r="T451" s="70">
        <v>53166.75</v>
      </c>
    </row>
    <row r="452" spans="2:20" ht="52.8" x14ac:dyDescent="0.25">
      <c r="B452" s="322"/>
      <c r="C452" s="323"/>
      <c r="D452" s="289"/>
      <c r="E452" s="323"/>
      <c r="F452" s="92" t="s">
        <v>1080</v>
      </c>
      <c r="G452" s="92" t="s">
        <v>1350</v>
      </c>
      <c r="H452" s="92" t="s">
        <v>1234</v>
      </c>
      <c r="I452" s="79" t="s">
        <v>1224</v>
      </c>
      <c r="J452" s="68" t="s">
        <v>847</v>
      </c>
      <c r="K452" s="68" t="s">
        <v>956</v>
      </c>
      <c r="L452" s="263" t="s">
        <v>1246</v>
      </c>
      <c r="M452" s="249" t="s">
        <v>473</v>
      </c>
      <c r="N452" s="69">
        <v>42884</v>
      </c>
      <c r="O452" s="69">
        <v>42736</v>
      </c>
      <c r="P452" s="69">
        <v>43465</v>
      </c>
      <c r="Q452" s="70">
        <v>605085.54</v>
      </c>
      <c r="R452" s="71">
        <v>0.6</v>
      </c>
      <c r="S452" s="70" t="s">
        <v>362</v>
      </c>
      <c r="T452" s="70">
        <v>363051.32</v>
      </c>
    </row>
    <row r="453" spans="2:20" ht="92.4" x14ac:dyDescent="0.25">
      <c r="B453" s="322"/>
      <c r="C453" s="323"/>
      <c r="D453" s="289"/>
      <c r="E453" s="323"/>
      <c r="F453" s="92" t="s">
        <v>1080</v>
      </c>
      <c r="G453" s="92" t="s">
        <v>1351</v>
      </c>
      <c r="H453" s="92" t="s">
        <v>1235</v>
      </c>
      <c r="I453" s="79" t="s">
        <v>1225</v>
      </c>
      <c r="J453" s="68" t="s">
        <v>847</v>
      </c>
      <c r="K453" s="68" t="s">
        <v>956</v>
      </c>
      <c r="L453" s="263" t="s">
        <v>1247</v>
      </c>
      <c r="M453" s="255" t="s">
        <v>1248</v>
      </c>
      <c r="N453" s="69">
        <v>42884</v>
      </c>
      <c r="O453" s="69">
        <v>43009</v>
      </c>
      <c r="P453" s="69">
        <v>44105</v>
      </c>
      <c r="Q453" s="70">
        <v>465160</v>
      </c>
      <c r="R453" s="71">
        <v>0.5</v>
      </c>
      <c r="S453" s="70" t="s">
        <v>362</v>
      </c>
      <c r="T453" s="70">
        <v>232580</v>
      </c>
    </row>
    <row r="454" spans="2:20" ht="92.4" x14ac:dyDescent="0.25">
      <c r="B454" s="322"/>
      <c r="C454" s="323"/>
      <c r="D454" s="289"/>
      <c r="E454" s="323"/>
      <c r="F454" s="92" t="s">
        <v>1080</v>
      </c>
      <c r="G454" s="92" t="s">
        <v>1352</v>
      </c>
      <c r="H454" s="92" t="s">
        <v>1236</v>
      </c>
      <c r="I454" s="79" t="s">
        <v>1226</v>
      </c>
      <c r="J454" s="68" t="s">
        <v>847</v>
      </c>
      <c r="K454" s="68" t="s">
        <v>956</v>
      </c>
      <c r="L454" s="263" t="s">
        <v>1249</v>
      </c>
      <c r="M454" s="255" t="s">
        <v>1999</v>
      </c>
      <c r="N454" s="69">
        <v>42884</v>
      </c>
      <c r="O454" s="69">
        <v>42856</v>
      </c>
      <c r="P454" s="69">
        <v>43829</v>
      </c>
      <c r="Q454" s="70">
        <v>320920</v>
      </c>
      <c r="R454" s="71">
        <v>0.5</v>
      </c>
      <c r="S454" s="70" t="s">
        <v>362</v>
      </c>
      <c r="T454" s="82">
        <v>160460</v>
      </c>
    </row>
    <row r="455" spans="2:20" ht="66" x14ac:dyDescent="0.25">
      <c r="B455" s="322"/>
      <c r="C455" s="323"/>
      <c r="D455" s="289"/>
      <c r="E455" s="323"/>
      <c r="F455" s="92" t="s">
        <v>1080</v>
      </c>
      <c r="G455" s="92" t="s">
        <v>820</v>
      </c>
      <c r="H455" s="92" t="s">
        <v>1237</v>
      </c>
      <c r="I455" s="79" t="s">
        <v>1227</v>
      </c>
      <c r="J455" s="68" t="s">
        <v>847</v>
      </c>
      <c r="K455" s="68" t="s">
        <v>956</v>
      </c>
      <c r="L455" s="263" t="s">
        <v>1250</v>
      </c>
      <c r="M455" s="249" t="s">
        <v>23</v>
      </c>
      <c r="N455" s="69">
        <v>42884</v>
      </c>
      <c r="O455" s="69">
        <v>42736</v>
      </c>
      <c r="P455" s="69">
        <v>43190</v>
      </c>
      <c r="Q455" s="70">
        <v>64113.66</v>
      </c>
      <c r="R455" s="71">
        <v>0.6</v>
      </c>
      <c r="S455" s="70" t="s">
        <v>362</v>
      </c>
      <c r="T455" s="70">
        <v>38468.199999999997</v>
      </c>
    </row>
    <row r="456" spans="2:20" ht="66" x14ac:dyDescent="0.25">
      <c r="B456" s="322"/>
      <c r="C456" s="323"/>
      <c r="D456" s="289"/>
      <c r="E456" s="323"/>
      <c r="F456" s="92" t="s">
        <v>1080</v>
      </c>
      <c r="G456" s="92" t="s">
        <v>1340</v>
      </c>
      <c r="H456" s="92" t="s">
        <v>1238</v>
      </c>
      <c r="I456" s="79" t="s">
        <v>1228</v>
      </c>
      <c r="J456" s="68" t="s">
        <v>847</v>
      </c>
      <c r="K456" s="68" t="s">
        <v>956</v>
      </c>
      <c r="L456" s="263" t="s">
        <v>1251</v>
      </c>
      <c r="M456" s="255" t="s">
        <v>40</v>
      </c>
      <c r="N456" s="69">
        <v>42884</v>
      </c>
      <c r="O456" s="69">
        <v>42736</v>
      </c>
      <c r="P456" s="69">
        <v>43465</v>
      </c>
      <c r="Q456" s="70">
        <v>136766.49</v>
      </c>
      <c r="R456" s="71">
        <v>0.6</v>
      </c>
      <c r="S456" s="70" t="s">
        <v>362</v>
      </c>
      <c r="T456" s="70">
        <v>82059.89</v>
      </c>
    </row>
    <row r="457" spans="2:20" ht="79.2" x14ac:dyDescent="0.25">
      <c r="B457" s="322"/>
      <c r="C457" s="323"/>
      <c r="D457" s="289"/>
      <c r="E457" s="323"/>
      <c r="F457" s="92" t="s">
        <v>958</v>
      </c>
      <c r="G457" s="67" t="s">
        <v>816</v>
      </c>
      <c r="H457" s="67" t="s">
        <v>1299</v>
      </c>
      <c r="I457" s="79" t="s">
        <v>1297</v>
      </c>
      <c r="J457" s="68" t="s">
        <v>847</v>
      </c>
      <c r="K457" s="68" t="s">
        <v>956</v>
      </c>
      <c r="L457" s="263" t="s">
        <v>1301</v>
      </c>
      <c r="M457" s="249" t="s">
        <v>28</v>
      </c>
      <c r="N457" s="81">
        <v>42913</v>
      </c>
      <c r="O457" s="69">
        <v>42656</v>
      </c>
      <c r="P457" s="69">
        <v>43616</v>
      </c>
      <c r="Q457" s="70">
        <v>1342900.67</v>
      </c>
      <c r="R457" s="71">
        <v>0.6</v>
      </c>
      <c r="S457" s="70" t="s">
        <v>362</v>
      </c>
      <c r="T457" s="70">
        <v>805740.4</v>
      </c>
    </row>
    <row r="458" spans="2:20" ht="92.4" x14ac:dyDescent="0.25">
      <c r="B458" s="322"/>
      <c r="C458" s="323"/>
      <c r="D458" s="289"/>
      <c r="E458" s="323"/>
      <c r="F458" s="92" t="s">
        <v>958</v>
      </c>
      <c r="G458" s="67" t="s">
        <v>1552</v>
      </c>
      <c r="H458" s="67" t="s">
        <v>1553</v>
      </c>
      <c r="I458" s="79" t="s">
        <v>1551</v>
      </c>
      <c r="J458" s="68" t="s">
        <v>847</v>
      </c>
      <c r="K458" s="68" t="s">
        <v>956</v>
      </c>
      <c r="L458" s="95" t="s">
        <v>1573</v>
      </c>
      <c r="M458" s="249" t="s">
        <v>40</v>
      </c>
      <c r="N458" s="81">
        <v>42914</v>
      </c>
      <c r="O458" s="81">
        <v>42644</v>
      </c>
      <c r="P458" s="81">
        <v>43465</v>
      </c>
      <c r="Q458" s="70">
        <v>410250</v>
      </c>
      <c r="R458" s="71">
        <v>0.7</v>
      </c>
      <c r="S458" s="70" t="s">
        <v>362</v>
      </c>
      <c r="T458" s="70">
        <v>287175</v>
      </c>
    </row>
    <row r="459" spans="2:20" ht="92.4" x14ac:dyDescent="0.25">
      <c r="B459" s="322"/>
      <c r="C459" s="323"/>
      <c r="D459" s="289"/>
      <c r="E459" s="323"/>
      <c r="F459" s="92" t="s">
        <v>958</v>
      </c>
      <c r="G459" s="67" t="s">
        <v>819</v>
      </c>
      <c r="H459" s="67" t="s">
        <v>1300</v>
      </c>
      <c r="I459" s="79" t="s">
        <v>1298</v>
      </c>
      <c r="J459" s="68" t="s">
        <v>847</v>
      </c>
      <c r="K459" s="68" t="s">
        <v>956</v>
      </c>
      <c r="L459" s="263" t="s">
        <v>1302</v>
      </c>
      <c r="M459" s="249" t="s">
        <v>10</v>
      </c>
      <c r="N459" s="81">
        <v>42892</v>
      </c>
      <c r="O459" s="69">
        <v>43009</v>
      </c>
      <c r="P459" s="69">
        <v>43769</v>
      </c>
      <c r="Q459" s="70">
        <v>3524970.25</v>
      </c>
      <c r="R459" s="71">
        <v>0.6</v>
      </c>
      <c r="S459" s="70" t="s">
        <v>362</v>
      </c>
      <c r="T459" s="70">
        <v>2114982.15</v>
      </c>
    </row>
    <row r="460" spans="2:20" ht="52.8" x14ac:dyDescent="0.25">
      <c r="B460" s="322"/>
      <c r="C460" s="323"/>
      <c r="D460" s="289"/>
      <c r="E460" s="323"/>
      <c r="F460" s="216" t="s">
        <v>1064</v>
      </c>
      <c r="G460" s="67" t="s">
        <v>1348</v>
      </c>
      <c r="H460" s="67" t="s">
        <v>2306</v>
      </c>
      <c r="I460" s="214" t="s">
        <v>2305</v>
      </c>
      <c r="J460" s="215" t="s">
        <v>847</v>
      </c>
      <c r="K460" s="215" t="s">
        <v>956</v>
      </c>
      <c r="L460" s="263" t="s">
        <v>2307</v>
      </c>
      <c r="M460" s="255" t="s">
        <v>2308</v>
      </c>
      <c r="N460" s="81">
        <v>43223</v>
      </c>
      <c r="O460" s="69">
        <v>43221</v>
      </c>
      <c r="P460" s="69">
        <v>44651</v>
      </c>
      <c r="Q460" s="70">
        <v>672284.68</v>
      </c>
      <c r="R460" s="71">
        <v>0.7</v>
      </c>
      <c r="S460" s="70" t="s">
        <v>362</v>
      </c>
      <c r="T460" s="70">
        <v>470599.28</v>
      </c>
    </row>
    <row r="461" spans="2:20" ht="92.4" x14ac:dyDescent="0.25">
      <c r="B461" s="322"/>
      <c r="C461" s="323"/>
      <c r="D461" s="289"/>
      <c r="E461" s="323"/>
      <c r="F461" s="92" t="s">
        <v>1064</v>
      </c>
      <c r="G461" s="67" t="s">
        <v>1721</v>
      </c>
      <c r="H461" s="67" t="s">
        <v>1722</v>
      </c>
      <c r="I461" s="79" t="s">
        <v>1725</v>
      </c>
      <c r="J461" s="68" t="s">
        <v>847</v>
      </c>
      <c r="K461" s="68" t="s">
        <v>956</v>
      </c>
      <c r="L461" s="263" t="s">
        <v>1728</v>
      </c>
      <c r="M461" s="255" t="s">
        <v>1248</v>
      </c>
      <c r="N461" s="81">
        <v>42949</v>
      </c>
      <c r="O461" s="69">
        <v>42887</v>
      </c>
      <c r="P461" s="69">
        <v>43343</v>
      </c>
      <c r="Q461" s="70">
        <v>75000</v>
      </c>
      <c r="R461" s="71">
        <v>0.7</v>
      </c>
      <c r="S461" s="70" t="s">
        <v>362</v>
      </c>
      <c r="T461" s="70">
        <v>52500</v>
      </c>
    </row>
    <row r="462" spans="2:20" ht="92.4" x14ac:dyDescent="0.25">
      <c r="B462" s="322"/>
      <c r="C462" s="323"/>
      <c r="D462" s="289"/>
      <c r="E462" s="323"/>
      <c r="F462" s="92" t="s">
        <v>1064</v>
      </c>
      <c r="G462" s="67" t="s">
        <v>1720</v>
      </c>
      <c r="H462" s="67" t="s">
        <v>1723</v>
      </c>
      <c r="I462" s="79" t="s">
        <v>1726</v>
      </c>
      <c r="J462" s="68" t="s">
        <v>847</v>
      </c>
      <c r="K462" s="68" t="s">
        <v>956</v>
      </c>
      <c r="L462" s="263" t="s">
        <v>1729</v>
      </c>
      <c r="M462" s="249" t="s">
        <v>28</v>
      </c>
      <c r="N462" s="81">
        <v>42970</v>
      </c>
      <c r="O462" s="69">
        <v>42795</v>
      </c>
      <c r="P462" s="69">
        <v>43525</v>
      </c>
      <c r="Q462" s="70">
        <v>206480</v>
      </c>
      <c r="R462" s="71">
        <v>0.7</v>
      </c>
      <c r="S462" s="70" t="s">
        <v>362</v>
      </c>
      <c r="T462" s="70">
        <v>144536</v>
      </c>
    </row>
    <row r="463" spans="2:20" ht="66" x14ac:dyDescent="0.25">
      <c r="B463" s="322"/>
      <c r="C463" s="323"/>
      <c r="D463" s="289"/>
      <c r="E463" s="323"/>
      <c r="F463" s="92" t="s">
        <v>1064</v>
      </c>
      <c r="G463" s="67" t="s">
        <v>820</v>
      </c>
      <c r="H463" s="67" t="s">
        <v>1724</v>
      </c>
      <c r="I463" s="79" t="s">
        <v>1727</v>
      </c>
      <c r="J463" s="68" t="s">
        <v>847</v>
      </c>
      <c r="K463" s="68" t="s">
        <v>956</v>
      </c>
      <c r="L463" s="263" t="s">
        <v>1730</v>
      </c>
      <c r="M463" s="249" t="s">
        <v>23</v>
      </c>
      <c r="N463" s="81">
        <v>42949</v>
      </c>
      <c r="O463" s="69">
        <v>42887</v>
      </c>
      <c r="P463" s="69">
        <v>43480</v>
      </c>
      <c r="Q463" s="70">
        <v>254610</v>
      </c>
      <c r="R463" s="71">
        <v>0.6</v>
      </c>
      <c r="S463" s="70" t="s">
        <v>362</v>
      </c>
      <c r="T463" s="70">
        <v>152766</v>
      </c>
    </row>
    <row r="464" spans="2:20" ht="52.8" x14ac:dyDescent="0.25">
      <c r="B464" s="322"/>
      <c r="C464" s="323"/>
      <c r="D464" s="289"/>
      <c r="E464" s="323"/>
      <c r="F464" s="92" t="s">
        <v>958</v>
      </c>
      <c r="G464" s="67" t="s">
        <v>822</v>
      </c>
      <c r="H464" s="67" t="s">
        <v>1554</v>
      </c>
      <c r="I464" s="79" t="s">
        <v>1555</v>
      </c>
      <c r="J464" s="68" t="s">
        <v>847</v>
      </c>
      <c r="K464" s="68" t="s">
        <v>956</v>
      </c>
      <c r="L464" s="95" t="s">
        <v>1574</v>
      </c>
      <c r="M464" s="249" t="s">
        <v>36</v>
      </c>
      <c r="N464" s="81">
        <v>42549</v>
      </c>
      <c r="O464" s="81">
        <v>42669</v>
      </c>
      <c r="P464" s="81">
        <v>43465</v>
      </c>
      <c r="Q464" s="70">
        <v>1340830.8600000001</v>
      </c>
      <c r="R464" s="71">
        <v>0.6</v>
      </c>
      <c r="S464" s="70" t="s">
        <v>362</v>
      </c>
      <c r="T464" s="70">
        <v>804498.52</v>
      </c>
    </row>
    <row r="465" spans="2:20" ht="92.4" x14ac:dyDescent="0.25">
      <c r="B465" s="322"/>
      <c r="C465" s="323"/>
      <c r="D465" s="289"/>
      <c r="E465" s="323"/>
      <c r="F465" s="92" t="s">
        <v>958</v>
      </c>
      <c r="G465" s="67" t="s">
        <v>1341</v>
      </c>
      <c r="H465" s="67" t="s">
        <v>1558</v>
      </c>
      <c r="I465" s="79" t="s">
        <v>1556</v>
      </c>
      <c r="J465" s="68" t="s">
        <v>847</v>
      </c>
      <c r="K465" s="68" t="s">
        <v>956</v>
      </c>
      <c r="L465" s="95" t="s">
        <v>1575</v>
      </c>
      <c r="M465" s="249" t="s">
        <v>1142</v>
      </c>
      <c r="N465" s="81">
        <v>42914</v>
      </c>
      <c r="O465" s="81">
        <v>43009</v>
      </c>
      <c r="P465" s="81">
        <v>43646</v>
      </c>
      <c r="Q465" s="70">
        <v>395543.64</v>
      </c>
      <c r="R465" s="71">
        <v>0.7</v>
      </c>
      <c r="S465" s="70" t="s">
        <v>362</v>
      </c>
      <c r="T465" s="70">
        <v>276880.55</v>
      </c>
    </row>
    <row r="466" spans="2:20" ht="66" x14ac:dyDescent="0.25">
      <c r="B466" s="322"/>
      <c r="C466" s="323"/>
      <c r="D466" s="289"/>
      <c r="E466" s="323"/>
      <c r="F466" s="92" t="s">
        <v>958</v>
      </c>
      <c r="G466" s="67" t="s">
        <v>822</v>
      </c>
      <c r="H466" s="67" t="s">
        <v>1559</v>
      </c>
      <c r="I466" s="79" t="s">
        <v>1557</v>
      </c>
      <c r="J466" s="68" t="s">
        <v>847</v>
      </c>
      <c r="K466" s="68" t="s">
        <v>956</v>
      </c>
      <c r="L466" s="95" t="s">
        <v>1576</v>
      </c>
      <c r="M466" s="249" t="s">
        <v>36</v>
      </c>
      <c r="N466" s="81">
        <v>42914</v>
      </c>
      <c r="O466" s="81">
        <v>42663</v>
      </c>
      <c r="P466" s="81">
        <v>43251</v>
      </c>
      <c r="Q466" s="70">
        <v>294007.38</v>
      </c>
      <c r="R466" s="71">
        <v>0.6</v>
      </c>
      <c r="S466" s="70" t="s">
        <v>362</v>
      </c>
      <c r="T466" s="70">
        <v>176404.43</v>
      </c>
    </row>
    <row r="467" spans="2:20" ht="93" thickBot="1" x14ac:dyDescent="0.3">
      <c r="B467" s="322"/>
      <c r="C467" s="323"/>
      <c r="D467" s="289"/>
      <c r="E467" s="357"/>
      <c r="F467" s="117" t="s">
        <v>1064</v>
      </c>
      <c r="G467" s="110" t="s">
        <v>1731</v>
      </c>
      <c r="H467" s="110" t="s">
        <v>1732</v>
      </c>
      <c r="I467" s="111" t="s">
        <v>1733</v>
      </c>
      <c r="J467" s="109" t="s">
        <v>847</v>
      </c>
      <c r="K467" s="109" t="s">
        <v>956</v>
      </c>
      <c r="L467" s="160" t="s">
        <v>1734</v>
      </c>
      <c r="M467" s="259" t="s">
        <v>14</v>
      </c>
      <c r="N467" s="135">
        <v>42985</v>
      </c>
      <c r="O467" s="135">
        <v>43101</v>
      </c>
      <c r="P467" s="135">
        <v>43465</v>
      </c>
      <c r="Q467" s="114">
        <v>1383281</v>
      </c>
      <c r="R467" s="115">
        <v>0.6</v>
      </c>
      <c r="S467" s="114" t="s">
        <v>362</v>
      </c>
      <c r="T467" s="114">
        <v>829968.6</v>
      </c>
    </row>
    <row r="468" spans="2:20" ht="13.8" thickBot="1" x14ac:dyDescent="0.3">
      <c r="B468" s="322"/>
      <c r="C468" s="323"/>
      <c r="D468" s="290"/>
      <c r="E468" s="354" t="s">
        <v>956</v>
      </c>
      <c r="F468" s="355"/>
      <c r="G468" s="355"/>
      <c r="H468" s="355"/>
      <c r="I468" s="355"/>
      <c r="J468" s="355"/>
      <c r="K468" s="138">
        <f>COUNTA(K426:K467)</f>
        <v>42</v>
      </c>
      <c r="L468" s="334"/>
      <c r="M468" s="335"/>
      <c r="N468" s="335"/>
      <c r="O468" s="335"/>
      <c r="P468" s="336"/>
      <c r="Q468" s="140">
        <f>SUM(Q426:Q467)</f>
        <v>25404919.409999996</v>
      </c>
      <c r="R468" s="337"/>
      <c r="S468" s="338"/>
      <c r="T468" s="140">
        <f>SUM(T426:T467)</f>
        <v>14646537.9</v>
      </c>
    </row>
    <row r="469" spans="2:20" ht="66.599999999999994" thickBot="1" x14ac:dyDescent="0.3">
      <c r="B469" s="322"/>
      <c r="C469" s="323"/>
      <c r="D469" s="289"/>
      <c r="E469" s="165"/>
      <c r="F469" s="165" t="s">
        <v>683</v>
      </c>
      <c r="G469" s="165" t="s">
        <v>1353</v>
      </c>
      <c r="H469" s="165" t="s">
        <v>685</v>
      </c>
      <c r="I469" s="161" t="s">
        <v>684</v>
      </c>
      <c r="J469" s="166" t="s">
        <v>686</v>
      </c>
      <c r="K469" s="166" t="s">
        <v>687</v>
      </c>
      <c r="L469" s="275" t="s">
        <v>688</v>
      </c>
      <c r="M469" s="166" t="s">
        <v>473</v>
      </c>
      <c r="N469" s="167">
        <v>42520</v>
      </c>
      <c r="O469" s="167">
        <v>42208</v>
      </c>
      <c r="P469" s="167">
        <v>45291</v>
      </c>
      <c r="Q469" s="168">
        <v>17230500</v>
      </c>
      <c r="R469" s="169">
        <v>0.41</v>
      </c>
      <c r="S469" s="168" t="s">
        <v>362</v>
      </c>
      <c r="T469" s="168">
        <v>7000000</v>
      </c>
    </row>
    <row r="470" spans="2:20" ht="13.8" thickBot="1" x14ac:dyDescent="0.3">
      <c r="B470" s="322"/>
      <c r="C470" s="323"/>
      <c r="D470" s="290"/>
      <c r="E470" s="314" t="s">
        <v>687</v>
      </c>
      <c r="F470" s="315"/>
      <c r="G470" s="315"/>
      <c r="H470" s="315"/>
      <c r="I470" s="315"/>
      <c r="J470" s="315"/>
      <c r="K470" s="138">
        <f>COUNTA(K469:K469)</f>
        <v>1</v>
      </c>
      <c r="L470" s="334"/>
      <c r="M470" s="335"/>
      <c r="N470" s="335"/>
      <c r="O470" s="335"/>
      <c r="P470" s="336"/>
      <c r="Q470" s="140">
        <f>SUM(Q469)</f>
        <v>17230500</v>
      </c>
      <c r="R470" s="337"/>
      <c r="S470" s="338"/>
      <c r="T470" s="140">
        <f>SUM(T469)</f>
        <v>7000000</v>
      </c>
    </row>
    <row r="471" spans="2:20" s="17" customFormat="1" ht="92.4" x14ac:dyDescent="0.25">
      <c r="B471" s="322"/>
      <c r="C471" s="323"/>
      <c r="D471" s="289"/>
      <c r="E471" s="369" t="s">
        <v>930</v>
      </c>
      <c r="F471" s="369" t="s">
        <v>929</v>
      </c>
      <c r="G471" s="163" t="s">
        <v>1340</v>
      </c>
      <c r="H471" s="164" t="s">
        <v>1290</v>
      </c>
      <c r="I471" s="123" t="s">
        <v>1289</v>
      </c>
      <c r="J471" s="123" t="s">
        <v>847</v>
      </c>
      <c r="K471" s="123" t="s">
        <v>848</v>
      </c>
      <c r="L471" s="276" t="s">
        <v>1303</v>
      </c>
      <c r="M471" s="253" t="s">
        <v>40</v>
      </c>
      <c r="N471" s="151">
        <v>42912</v>
      </c>
      <c r="O471" s="151">
        <v>41913</v>
      </c>
      <c r="P471" s="151">
        <v>42674</v>
      </c>
      <c r="Q471" s="126">
        <v>46665.8</v>
      </c>
      <c r="R471" s="154">
        <v>0.65</v>
      </c>
      <c r="S471" s="152" t="s">
        <v>362</v>
      </c>
      <c r="T471" s="152">
        <v>30332.77</v>
      </c>
    </row>
    <row r="472" spans="2:20" ht="79.2" x14ac:dyDescent="0.25">
      <c r="B472" s="322"/>
      <c r="C472" s="323"/>
      <c r="D472" s="289"/>
      <c r="E472" s="370"/>
      <c r="F472" s="370"/>
      <c r="G472" s="94" t="s">
        <v>937</v>
      </c>
      <c r="H472" s="95" t="s">
        <v>944</v>
      </c>
      <c r="I472" s="79" t="s">
        <v>931</v>
      </c>
      <c r="J472" s="79" t="s">
        <v>847</v>
      </c>
      <c r="K472" s="79" t="s">
        <v>848</v>
      </c>
      <c r="L472" s="95" t="s">
        <v>945</v>
      </c>
      <c r="M472" s="246" t="s">
        <v>10</v>
      </c>
      <c r="N472" s="81">
        <v>42725</v>
      </c>
      <c r="O472" s="81">
        <v>42430</v>
      </c>
      <c r="P472" s="81">
        <v>42735</v>
      </c>
      <c r="Q472" s="82">
        <v>229678.81</v>
      </c>
      <c r="R472" s="93">
        <v>0.65</v>
      </c>
      <c r="S472" s="82" t="s">
        <v>362</v>
      </c>
      <c r="T472" s="82">
        <v>149291.23000000001</v>
      </c>
    </row>
    <row r="473" spans="2:20" ht="39.6" x14ac:dyDescent="0.25">
      <c r="B473" s="322"/>
      <c r="C473" s="323"/>
      <c r="D473" s="289"/>
      <c r="E473" s="370"/>
      <c r="F473" s="370"/>
      <c r="G473" s="95" t="s">
        <v>817</v>
      </c>
      <c r="H473" s="95" t="s">
        <v>943</v>
      </c>
      <c r="I473" s="79" t="s">
        <v>932</v>
      </c>
      <c r="J473" s="79" t="s">
        <v>847</v>
      </c>
      <c r="K473" s="79" t="s">
        <v>848</v>
      </c>
      <c r="L473" s="95" t="s">
        <v>946</v>
      </c>
      <c r="M473" s="246" t="s">
        <v>849</v>
      </c>
      <c r="N473" s="81">
        <v>42726</v>
      </c>
      <c r="O473" s="81">
        <v>42684</v>
      </c>
      <c r="P473" s="81">
        <v>43069</v>
      </c>
      <c r="Q473" s="82">
        <v>30181.23</v>
      </c>
      <c r="R473" s="93">
        <v>0.65</v>
      </c>
      <c r="S473" s="82" t="s">
        <v>362</v>
      </c>
      <c r="T473" s="82">
        <v>19617.8</v>
      </c>
    </row>
    <row r="474" spans="2:20" ht="79.2" x14ac:dyDescent="0.25">
      <c r="B474" s="322"/>
      <c r="C474" s="323"/>
      <c r="D474" s="289"/>
      <c r="E474" s="370"/>
      <c r="F474" s="370"/>
      <c r="G474" s="95" t="s">
        <v>817</v>
      </c>
      <c r="H474" s="95" t="s">
        <v>942</v>
      </c>
      <c r="I474" s="79" t="s">
        <v>933</v>
      </c>
      <c r="J474" s="79" t="s">
        <v>847</v>
      </c>
      <c r="K474" s="79" t="s">
        <v>848</v>
      </c>
      <c r="L474" s="95" t="s">
        <v>947</v>
      </c>
      <c r="M474" s="246" t="s">
        <v>849</v>
      </c>
      <c r="N474" s="81">
        <v>42725</v>
      </c>
      <c r="O474" s="81">
        <v>42707</v>
      </c>
      <c r="P474" s="81">
        <v>43462</v>
      </c>
      <c r="Q474" s="82">
        <v>636268.48</v>
      </c>
      <c r="R474" s="93">
        <v>0.65</v>
      </c>
      <c r="S474" s="82" t="s">
        <v>362</v>
      </c>
      <c r="T474" s="82">
        <v>413574.51</v>
      </c>
    </row>
    <row r="475" spans="2:20" ht="26.4" x14ac:dyDescent="0.25">
      <c r="B475" s="322"/>
      <c r="C475" s="323"/>
      <c r="D475" s="289"/>
      <c r="E475" s="370"/>
      <c r="F475" s="370"/>
      <c r="G475" s="95" t="s">
        <v>938</v>
      </c>
      <c r="H475" s="95" t="s">
        <v>941</v>
      </c>
      <c r="I475" s="79" t="s">
        <v>934</v>
      </c>
      <c r="J475" s="79" t="s">
        <v>847</v>
      </c>
      <c r="K475" s="79" t="s">
        <v>848</v>
      </c>
      <c r="L475" s="95" t="s">
        <v>948</v>
      </c>
      <c r="M475" s="246" t="s">
        <v>83</v>
      </c>
      <c r="N475" s="81">
        <v>42725</v>
      </c>
      <c r="O475" s="81">
        <v>42461</v>
      </c>
      <c r="P475" s="81">
        <v>43830</v>
      </c>
      <c r="Q475" s="82">
        <v>15000</v>
      </c>
      <c r="R475" s="93">
        <v>0.65</v>
      </c>
      <c r="S475" s="82" t="s">
        <v>362</v>
      </c>
      <c r="T475" s="82">
        <v>9750</v>
      </c>
    </row>
    <row r="476" spans="2:20" ht="66" x14ac:dyDescent="0.25">
      <c r="B476" s="322"/>
      <c r="C476" s="323"/>
      <c r="D476" s="289"/>
      <c r="E476" s="370"/>
      <c r="F476" s="370"/>
      <c r="G476" s="94" t="s">
        <v>818</v>
      </c>
      <c r="H476" s="95" t="s">
        <v>940</v>
      </c>
      <c r="I476" s="79" t="s">
        <v>935</v>
      </c>
      <c r="J476" s="79" t="s">
        <v>847</v>
      </c>
      <c r="K476" s="79" t="s">
        <v>848</v>
      </c>
      <c r="L476" s="95" t="s">
        <v>950</v>
      </c>
      <c r="M476" s="246" t="s">
        <v>14</v>
      </c>
      <c r="N476" s="81">
        <v>42725</v>
      </c>
      <c r="O476" s="81">
        <v>42632</v>
      </c>
      <c r="P476" s="81">
        <v>42825</v>
      </c>
      <c r="Q476" s="82">
        <v>60875.39</v>
      </c>
      <c r="R476" s="93">
        <v>0.65</v>
      </c>
      <c r="S476" s="82" t="s">
        <v>362</v>
      </c>
      <c r="T476" s="82">
        <v>39569</v>
      </c>
    </row>
    <row r="477" spans="2:20" ht="52.8" x14ac:dyDescent="0.25">
      <c r="B477" s="322"/>
      <c r="C477" s="323"/>
      <c r="D477" s="289"/>
      <c r="E477" s="370"/>
      <c r="F477" s="370"/>
      <c r="G477" s="94" t="s">
        <v>815</v>
      </c>
      <c r="H477" s="95" t="s">
        <v>939</v>
      </c>
      <c r="I477" s="79" t="s">
        <v>936</v>
      </c>
      <c r="J477" s="79" t="s">
        <v>847</v>
      </c>
      <c r="K477" s="79" t="s">
        <v>848</v>
      </c>
      <c r="L477" s="95" t="s">
        <v>949</v>
      </c>
      <c r="M477" s="246" t="s">
        <v>1</v>
      </c>
      <c r="N477" s="81">
        <v>42725</v>
      </c>
      <c r="O477" s="81">
        <v>42628</v>
      </c>
      <c r="P477" s="81">
        <v>43091</v>
      </c>
      <c r="Q477" s="82">
        <v>105653.15</v>
      </c>
      <c r="R477" s="93">
        <v>0.65</v>
      </c>
      <c r="S477" s="82" t="s">
        <v>362</v>
      </c>
      <c r="T477" s="82">
        <v>68674.55</v>
      </c>
    </row>
    <row r="478" spans="2:20" ht="66" x14ac:dyDescent="0.25">
      <c r="B478" s="322"/>
      <c r="C478" s="323"/>
      <c r="D478" s="289"/>
      <c r="E478" s="370"/>
      <c r="F478" s="370"/>
      <c r="G478" s="94" t="s">
        <v>822</v>
      </c>
      <c r="H478" s="95" t="s">
        <v>1087</v>
      </c>
      <c r="I478" s="79" t="s">
        <v>1088</v>
      </c>
      <c r="J478" s="79" t="s">
        <v>847</v>
      </c>
      <c r="K478" s="79" t="s">
        <v>848</v>
      </c>
      <c r="L478" s="95" t="s">
        <v>1109</v>
      </c>
      <c r="M478" s="246" t="s">
        <v>36</v>
      </c>
      <c r="N478" s="81">
        <v>42773</v>
      </c>
      <c r="O478" s="81">
        <v>42699</v>
      </c>
      <c r="P478" s="81">
        <v>44196</v>
      </c>
      <c r="Q478" s="82">
        <v>35000</v>
      </c>
      <c r="R478" s="93">
        <v>0.65</v>
      </c>
      <c r="S478" s="82" t="s">
        <v>362</v>
      </c>
      <c r="T478" s="82">
        <v>22750</v>
      </c>
    </row>
    <row r="479" spans="2:20" ht="79.2" x14ac:dyDescent="0.25">
      <c r="B479" s="322"/>
      <c r="C479" s="323"/>
      <c r="D479" s="289"/>
      <c r="E479" s="370"/>
      <c r="F479" s="370"/>
      <c r="G479" s="94" t="s">
        <v>816</v>
      </c>
      <c r="H479" s="95" t="s">
        <v>1090</v>
      </c>
      <c r="I479" s="79" t="s">
        <v>1089</v>
      </c>
      <c r="J479" s="79" t="s">
        <v>847</v>
      </c>
      <c r="K479" s="79" t="s">
        <v>848</v>
      </c>
      <c r="L479" s="95" t="s">
        <v>1110</v>
      </c>
      <c r="M479" s="246" t="s">
        <v>28</v>
      </c>
      <c r="N479" s="81">
        <v>42773</v>
      </c>
      <c r="O479" s="81">
        <v>42676</v>
      </c>
      <c r="P479" s="81">
        <v>43190</v>
      </c>
      <c r="Q479" s="82">
        <v>161440</v>
      </c>
      <c r="R479" s="93">
        <v>0.65</v>
      </c>
      <c r="S479" s="82" t="s">
        <v>362</v>
      </c>
      <c r="T479" s="82">
        <v>104936</v>
      </c>
    </row>
    <row r="480" spans="2:20" ht="66" x14ac:dyDescent="0.25">
      <c r="B480" s="322"/>
      <c r="C480" s="323"/>
      <c r="D480" s="289"/>
      <c r="E480" s="370"/>
      <c r="F480" s="370"/>
      <c r="G480" s="94" t="s">
        <v>819</v>
      </c>
      <c r="H480" s="95" t="s">
        <v>1308</v>
      </c>
      <c r="I480" s="79" t="s">
        <v>1305</v>
      </c>
      <c r="J480" s="79" t="s">
        <v>847</v>
      </c>
      <c r="K480" s="79" t="s">
        <v>848</v>
      </c>
      <c r="L480" s="95" t="s">
        <v>1311</v>
      </c>
      <c r="M480" s="246" t="s">
        <v>10</v>
      </c>
      <c r="N480" s="81">
        <v>42892</v>
      </c>
      <c r="O480" s="81">
        <v>42795</v>
      </c>
      <c r="P480" s="81">
        <v>43131</v>
      </c>
      <c r="Q480" s="82">
        <v>102009.51</v>
      </c>
      <c r="R480" s="93">
        <v>0.65</v>
      </c>
      <c r="S480" s="82" t="s">
        <v>362</v>
      </c>
      <c r="T480" s="82">
        <v>66306.179999999993</v>
      </c>
    </row>
    <row r="481" spans="2:20" ht="92.4" x14ac:dyDescent="0.25">
      <c r="B481" s="322"/>
      <c r="C481" s="323"/>
      <c r="D481" s="289"/>
      <c r="E481" s="370"/>
      <c r="F481" s="370"/>
      <c r="G481" s="94" t="s">
        <v>1340</v>
      </c>
      <c r="H481" s="95" t="s">
        <v>2200</v>
      </c>
      <c r="I481" s="181" t="s">
        <v>2201</v>
      </c>
      <c r="J481" s="181" t="s">
        <v>847</v>
      </c>
      <c r="K481" s="181" t="s">
        <v>848</v>
      </c>
      <c r="L481" s="95" t="s">
        <v>2202</v>
      </c>
      <c r="M481" s="246" t="s">
        <v>40</v>
      </c>
      <c r="N481" s="81">
        <v>43165</v>
      </c>
      <c r="O481" s="81">
        <v>42339</v>
      </c>
      <c r="P481" s="81">
        <v>43008</v>
      </c>
      <c r="Q481" s="82">
        <v>70555.62</v>
      </c>
      <c r="R481" s="93">
        <v>0.65</v>
      </c>
      <c r="S481" s="82" t="s">
        <v>362</v>
      </c>
      <c r="T481" s="82">
        <v>45861.15</v>
      </c>
    </row>
    <row r="482" spans="2:20" ht="52.8" x14ac:dyDescent="0.25">
      <c r="B482" s="322"/>
      <c r="C482" s="323"/>
      <c r="D482" s="289"/>
      <c r="E482" s="370"/>
      <c r="F482" s="370"/>
      <c r="G482" s="95" t="s">
        <v>817</v>
      </c>
      <c r="H482" s="95" t="s">
        <v>1309</v>
      </c>
      <c r="I482" s="79" t="s">
        <v>1306</v>
      </c>
      <c r="J482" s="79" t="s">
        <v>847</v>
      </c>
      <c r="K482" s="79" t="s">
        <v>848</v>
      </c>
      <c r="L482" s="95" t="s">
        <v>1312</v>
      </c>
      <c r="M482" s="246" t="s">
        <v>20</v>
      </c>
      <c r="N482" s="81">
        <v>42892</v>
      </c>
      <c r="O482" s="81">
        <v>42667</v>
      </c>
      <c r="P482" s="81">
        <v>42978</v>
      </c>
      <c r="Q482" s="82">
        <v>148419.6</v>
      </c>
      <c r="R482" s="93">
        <v>0.65</v>
      </c>
      <c r="S482" s="82" t="s">
        <v>362</v>
      </c>
      <c r="T482" s="82">
        <v>96472.74</v>
      </c>
    </row>
    <row r="483" spans="2:20" ht="66" x14ac:dyDescent="0.25">
      <c r="B483" s="322"/>
      <c r="C483" s="323"/>
      <c r="D483" s="289"/>
      <c r="E483" s="370"/>
      <c r="F483" s="370"/>
      <c r="G483" s="94" t="s">
        <v>822</v>
      </c>
      <c r="H483" s="95" t="s">
        <v>1310</v>
      </c>
      <c r="I483" s="79" t="s">
        <v>1307</v>
      </c>
      <c r="J483" s="79" t="s">
        <v>847</v>
      </c>
      <c r="K483" s="79" t="s">
        <v>848</v>
      </c>
      <c r="L483" s="95" t="s">
        <v>1313</v>
      </c>
      <c r="M483" s="246" t="s">
        <v>36</v>
      </c>
      <c r="N483" s="81">
        <v>42892</v>
      </c>
      <c r="O483" s="81">
        <v>43102</v>
      </c>
      <c r="P483" s="81">
        <v>43467</v>
      </c>
      <c r="Q483" s="82">
        <v>267948.38</v>
      </c>
      <c r="R483" s="93">
        <v>0.65</v>
      </c>
      <c r="S483" s="82" t="s">
        <v>362</v>
      </c>
      <c r="T483" s="82">
        <v>174166.45</v>
      </c>
    </row>
    <row r="484" spans="2:20" ht="79.2" x14ac:dyDescent="0.25">
      <c r="B484" s="322"/>
      <c r="C484" s="323"/>
      <c r="D484" s="289"/>
      <c r="E484" s="370"/>
      <c r="F484" s="370"/>
      <c r="G484" s="94" t="s">
        <v>822</v>
      </c>
      <c r="H484" s="95" t="s">
        <v>2313</v>
      </c>
      <c r="I484" s="223" t="s">
        <v>2309</v>
      </c>
      <c r="J484" s="223" t="s">
        <v>847</v>
      </c>
      <c r="K484" s="223" t="s">
        <v>848</v>
      </c>
      <c r="L484" s="95" t="s">
        <v>2314</v>
      </c>
      <c r="M484" s="246" t="s">
        <v>36</v>
      </c>
      <c r="N484" s="81">
        <v>43237</v>
      </c>
      <c r="O484" s="81">
        <v>42669</v>
      </c>
      <c r="P484" s="81">
        <v>43553</v>
      </c>
      <c r="Q484" s="82">
        <v>122697.69</v>
      </c>
      <c r="R484" s="93">
        <v>0.65</v>
      </c>
      <c r="S484" s="82" t="s">
        <v>362</v>
      </c>
      <c r="T484" s="82">
        <v>79753.5</v>
      </c>
    </row>
    <row r="485" spans="2:20" ht="92.4" x14ac:dyDescent="0.25">
      <c r="B485" s="322"/>
      <c r="C485" s="323"/>
      <c r="D485" s="289"/>
      <c r="E485" s="370"/>
      <c r="F485" s="370"/>
      <c r="G485" s="94" t="s">
        <v>823</v>
      </c>
      <c r="H485" s="95" t="s">
        <v>1860</v>
      </c>
      <c r="I485" s="79" t="s">
        <v>1859</v>
      </c>
      <c r="J485" s="79" t="s">
        <v>847</v>
      </c>
      <c r="K485" s="79" t="s">
        <v>848</v>
      </c>
      <c r="L485" s="95" t="s">
        <v>1861</v>
      </c>
      <c r="M485" s="246" t="s">
        <v>17</v>
      </c>
      <c r="N485" s="81">
        <v>43087</v>
      </c>
      <c r="O485" s="81">
        <v>42856</v>
      </c>
      <c r="P485" s="81">
        <v>43464</v>
      </c>
      <c r="Q485" s="82">
        <v>184000</v>
      </c>
      <c r="R485" s="93">
        <v>0.65</v>
      </c>
      <c r="S485" s="82" t="s">
        <v>362</v>
      </c>
      <c r="T485" s="82">
        <v>119600</v>
      </c>
    </row>
    <row r="486" spans="2:20" ht="66" x14ac:dyDescent="0.25">
      <c r="B486" s="322"/>
      <c r="C486" s="323"/>
      <c r="D486" s="289"/>
      <c r="E486" s="370"/>
      <c r="F486" s="370"/>
      <c r="G486" s="94" t="s">
        <v>1045</v>
      </c>
      <c r="H486" s="95" t="s">
        <v>1292</v>
      </c>
      <c r="I486" s="79" t="s">
        <v>1291</v>
      </c>
      <c r="J486" s="79" t="s">
        <v>847</v>
      </c>
      <c r="K486" s="79" t="s">
        <v>848</v>
      </c>
      <c r="L486" s="95" t="s">
        <v>1304</v>
      </c>
      <c r="M486" s="246" t="s">
        <v>33</v>
      </c>
      <c r="N486" s="81">
        <v>42912</v>
      </c>
      <c r="O486" s="81">
        <v>42685</v>
      </c>
      <c r="P486" s="81">
        <v>42978</v>
      </c>
      <c r="Q486" s="82">
        <v>599396.75</v>
      </c>
      <c r="R486" s="93">
        <v>0.65</v>
      </c>
      <c r="S486" s="82" t="s">
        <v>362</v>
      </c>
      <c r="T486" s="82">
        <v>389607.89</v>
      </c>
    </row>
    <row r="487" spans="2:20" ht="79.2" x14ac:dyDescent="0.25">
      <c r="B487" s="322"/>
      <c r="C487" s="323"/>
      <c r="D487" s="289"/>
      <c r="E487" s="370"/>
      <c r="F487" s="370"/>
      <c r="G487" s="94" t="s">
        <v>823</v>
      </c>
      <c r="H487" s="95" t="s">
        <v>1804</v>
      </c>
      <c r="I487" s="79" t="s">
        <v>1805</v>
      </c>
      <c r="J487" s="79" t="s">
        <v>847</v>
      </c>
      <c r="K487" s="79" t="s">
        <v>848</v>
      </c>
      <c r="L487" s="95" t="s">
        <v>1808</v>
      </c>
      <c r="M487" s="246" t="s">
        <v>17</v>
      </c>
      <c r="N487" s="81">
        <v>43055</v>
      </c>
      <c r="O487" s="81">
        <v>42453</v>
      </c>
      <c r="P487" s="81">
        <v>43983</v>
      </c>
      <c r="Q487" s="82">
        <v>69000</v>
      </c>
      <c r="R487" s="93">
        <v>0.65</v>
      </c>
      <c r="S487" s="82" t="s">
        <v>362</v>
      </c>
      <c r="T487" s="82">
        <v>44850</v>
      </c>
    </row>
    <row r="488" spans="2:20" ht="66" x14ac:dyDescent="0.25">
      <c r="B488" s="322"/>
      <c r="C488" s="323"/>
      <c r="D488" s="289"/>
      <c r="E488" s="370"/>
      <c r="F488" s="370"/>
      <c r="G488" s="94" t="s">
        <v>818</v>
      </c>
      <c r="H488" s="95" t="s">
        <v>1806</v>
      </c>
      <c r="I488" s="79" t="s">
        <v>1807</v>
      </c>
      <c r="J488" s="79" t="s">
        <v>847</v>
      </c>
      <c r="K488" s="79" t="s">
        <v>848</v>
      </c>
      <c r="L488" s="95" t="s">
        <v>1809</v>
      </c>
      <c r="M488" s="246" t="s">
        <v>14</v>
      </c>
      <c r="N488" s="81">
        <v>43059</v>
      </c>
      <c r="O488" s="81">
        <v>42424</v>
      </c>
      <c r="P488" s="81">
        <v>43520</v>
      </c>
      <c r="Q488" s="82">
        <v>99799.18</v>
      </c>
      <c r="R488" s="93">
        <v>0.65</v>
      </c>
      <c r="S488" s="82" t="s">
        <v>362</v>
      </c>
      <c r="T488" s="82">
        <v>64869.47</v>
      </c>
    </row>
    <row r="489" spans="2:20" ht="79.2" x14ac:dyDescent="0.25">
      <c r="B489" s="322"/>
      <c r="C489" s="323"/>
      <c r="D489" s="289"/>
      <c r="E489" s="370"/>
      <c r="F489" s="370"/>
      <c r="G489" s="189" t="s">
        <v>821</v>
      </c>
      <c r="H489" s="160" t="s">
        <v>2315</v>
      </c>
      <c r="I489" s="223" t="s">
        <v>2310</v>
      </c>
      <c r="J489" s="222" t="s">
        <v>847</v>
      </c>
      <c r="K489" s="222" t="s">
        <v>848</v>
      </c>
      <c r="L489" s="160" t="s">
        <v>2317</v>
      </c>
      <c r="M489" s="251" t="s">
        <v>7</v>
      </c>
      <c r="N489" s="135">
        <v>43182</v>
      </c>
      <c r="O489" s="135">
        <v>42856</v>
      </c>
      <c r="P489" s="135">
        <v>44196</v>
      </c>
      <c r="Q489" s="136">
        <v>66875</v>
      </c>
      <c r="R489" s="142">
        <v>0.65</v>
      </c>
      <c r="S489" s="136" t="s">
        <v>362</v>
      </c>
      <c r="T489" s="136">
        <v>43468.75</v>
      </c>
    </row>
    <row r="490" spans="2:20" ht="92.4" x14ac:dyDescent="0.25">
      <c r="B490" s="322"/>
      <c r="C490" s="323"/>
      <c r="D490" s="289"/>
      <c r="E490" s="370"/>
      <c r="F490" s="370"/>
      <c r="G490" s="189" t="s">
        <v>821</v>
      </c>
      <c r="H490" s="160" t="s">
        <v>2316</v>
      </c>
      <c r="I490" s="223" t="s">
        <v>2311</v>
      </c>
      <c r="J490" s="222" t="s">
        <v>847</v>
      </c>
      <c r="K490" s="222" t="s">
        <v>848</v>
      </c>
      <c r="L490" s="160" t="s">
        <v>2318</v>
      </c>
      <c r="M490" s="251" t="s">
        <v>7</v>
      </c>
      <c r="N490" s="135">
        <v>43182</v>
      </c>
      <c r="O490" s="135">
        <v>42608</v>
      </c>
      <c r="P490" s="135">
        <v>43951</v>
      </c>
      <c r="Q490" s="136">
        <v>858146.54</v>
      </c>
      <c r="R490" s="142">
        <v>0.65</v>
      </c>
      <c r="S490" s="136" t="s">
        <v>362</v>
      </c>
      <c r="T490" s="136">
        <v>557795.25</v>
      </c>
    </row>
    <row r="491" spans="2:20" ht="26.4" x14ac:dyDescent="0.25">
      <c r="B491" s="322"/>
      <c r="C491" s="323"/>
      <c r="D491" s="289"/>
      <c r="E491" s="370"/>
      <c r="F491" s="370"/>
      <c r="G491" s="189" t="s">
        <v>816</v>
      </c>
      <c r="H491" s="160" t="s">
        <v>2203</v>
      </c>
      <c r="I491" s="186" t="s">
        <v>2204</v>
      </c>
      <c r="J491" s="186" t="s">
        <v>847</v>
      </c>
      <c r="K491" s="186" t="s">
        <v>848</v>
      </c>
      <c r="L491" s="160" t="s">
        <v>2205</v>
      </c>
      <c r="M491" s="251" t="s">
        <v>28</v>
      </c>
      <c r="N491" s="135">
        <v>43182</v>
      </c>
      <c r="O491" s="135">
        <v>42912</v>
      </c>
      <c r="P491" s="135">
        <v>43281</v>
      </c>
      <c r="Q491" s="136">
        <v>9225</v>
      </c>
      <c r="R491" s="142">
        <v>0.65</v>
      </c>
      <c r="S491" s="136" t="s">
        <v>362</v>
      </c>
      <c r="T491" s="136">
        <v>5996.26</v>
      </c>
    </row>
    <row r="492" spans="2:20" ht="26.4" x14ac:dyDescent="0.25">
      <c r="B492" s="322"/>
      <c r="C492" s="323"/>
      <c r="D492" s="289"/>
      <c r="E492" s="370"/>
      <c r="F492" s="370"/>
      <c r="G492" s="189" t="s">
        <v>816</v>
      </c>
      <c r="H492" s="160" t="s">
        <v>2206</v>
      </c>
      <c r="I492" s="186" t="s">
        <v>2207</v>
      </c>
      <c r="J492" s="186" t="s">
        <v>847</v>
      </c>
      <c r="K492" s="186" t="s">
        <v>848</v>
      </c>
      <c r="L492" s="160" t="s">
        <v>2208</v>
      </c>
      <c r="M492" s="251" t="s">
        <v>28</v>
      </c>
      <c r="N492" s="135">
        <v>43182</v>
      </c>
      <c r="O492" s="135">
        <v>42912</v>
      </c>
      <c r="P492" s="135">
        <v>43281</v>
      </c>
      <c r="Q492" s="136">
        <v>9225</v>
      </c>
      <c r="R492" s="142">
        <v>0.65</v>
      </c>
      <c r="S492" s="136" t="s">
        <v>362</v>
      </c>
      <c r="T492" s="136">
        <v>5996.26</v>
      </c>
    </row>
    <row r="493" spans="2:20" ht="79.2" x14ac:dyDescent="0.25">
      <c r="B493" s="322"/>
      <c r="C493" s="323"/>
      <c r="D493" s="289"/>
      <c r="E493" s="370"/>
      <c r="F493" s="370"/>
      <c r="G493" s="189" t="s">
        <v>815</v>
      </c>
      <c r="H493" s="160" t="s">
        <v>2369</v>
      </c>
      <c r="I493" s="235" t="s">
        <v>2370</v>
      </c>
      <c r="J493" s="235" t="s">
        <v>2371</v>
      </c>
      <c r="K493" s="235" t="s">
        <v>2372</v>
      </c>
      <c r="L493" s="160" t="s">
        <v>2373</v>
      </c>
      <c r="M493" s="251" t="s">
        <v>473</v>
      </c>
      <c r="N493" s="135">
        <v>43237</v>
      </c>
      <c r="O493" s="135">
        <v>42650</v>
      </c>
      <c r="P493" s="135">
        <v>44561</v>
      </c>
      <c r="Q493" s="136">
        <v>850000</v>
      </c>
      <c r="R493" s="142">
        <v>0.65</v>
      </c>
      <c r="S493" s="136" t="s">
        <v>362</v>
      </c>
      <c r="T493" s="136">
        <v>552500</v>
      </c>
    </row>
    <row r="494" spans="2:20" ht="52.8" x14ac:dyDescent="0.25">
      <c r="B494" s="322"/>
      <c r="C494" s="323"/>
      <c r="D494" s="289"/>
      <c r="E494" s="370"/>
      <c r="F494" s="370"/>
      <c r="G494" s="189" t="s">
        <v>815</v>
      </c>
      <c r="H494" s="160" t="s">
        <v>2374</v>
      </c>
      <c r="I494" s="235" t="s">
        <v>2375</v>
      </c>
      <c r="J494" s="235" t="s">
        <v>2371</v>
      </c>
      <c r="K494" s="235" t="s">
        <v>2372</v>
      </c>
      <c r="L494" s="160" t="s">
        <v>2376</v>
      </c>
      <c r="M494" s="251" t="s">
        <v>473</v>
      </c>
      <c r="N494" s="135">
        <v>43237</v>
      </c>
      <c r="O494" s="135">
        <v>43039</v>
      </c>
      <c r="P494" s="135">
        <v>44286</v>
      </c>
      <c r="Q494" s="136">
        <v>100000</v>
      </c>
      <c r="R494" s="142">
        <v>0.65</v>
      </c>
      <c r="S494" s="136" t="s">
        <v>362</v>
      </c>
      <c r="T494" s="136">
        <v>65000</v>
      </c>
    </row>
    <row r="495" spans="2:20" ht="66" x14ac:dyDescent="0.25">
      <c r="B495" s="322"/>
      <c r="C495" s="323"/>
      <c r="D495" s="289"/>
      <c r="E495" s="370"/>
      <c r="F495" s="370"/>
      <c r="G495" s="189" t="s">
        <v>815</v>
      </c>
      <c r="H495" s="160" t="s">
        <v>2377</v>
      </c>
      <c r="I495" s="235" t="s">
        <v>2378</v>
      </c>
      <c r="J495" s="235" t="s">
        <v>2371</v>
      </c>
      <c r="K495" s="235" t="s">
        <v>2372</v>
      </c>
      <c r="L495" s="160" t="s">
        <v>2379</v>
      </c>
      <c r="M495" s="251" t="s">
        <v>473</v>
      </c>
      <c r="N495" s="135">
        <v>43237</v>
      </c>
      <c r="O495" s="135">
        <v>42800</v>
      </c>
      <c r="P495" s="135">
        <v>44469</v>
      </c>
      <c r="Q495" s="136">
        <v>484346.85</v>
      </c>
      <c r="R495" s="142">
        <v>0.65</v>
      </c>
      <c r="S495" s="136" t="s">
        <v>362</v>
      </c>
      <c r="T495" s="136">
        <v>314825.45</v>
      </c>
    </row>
    <row r="496" spans="2:20" ht="92.4" x14ac:dyDescent="0.25">
      <c r="B496" s="322"/>
      <c r="C496" s="323"/>
      <c r="D496" s="289"/>
      <c r="E496" s="370"/>
      <c r="F496" s="370"/>
      <c r="G496" s="189" t="s">
        <v>819</v>
      </c>
      <c r="H496" s="160" t="s">
        <v>2319</v>
      </c>
      <c r="I496" s="222" t="s">
        <v>2312</v>
      </c>
      <c r="J496" s="222" t="s">
        <v>847</v>
      </c>
      <c r="K496" s="222" t="s">
        <v>848</v>
      </c>
      <c r="L496" s="160" t="s">
        <v>2320</v>
      </c>
      <c r="M496" s="251" t="s">
        <v>10</v>
      </c>
      <c r="N496" s="135">
        <v>43230</v>
      </c>
      <c r="O496" s="135">
        <v>42296</v>
      </c>
      <c r="P496" s="135">
        <v>43830</v>
      </c>
      <c r="Q496" s="136">
        <v>110705.42</v>
      </c>
      <c r="R496" s="142">
        <v>0.65</v>
      </c>
      <c r="S496" s="136" t="s">
        <v>362</v>
      </c>
      <c r="T496" s="136">
        <v>71958.52</v>
      </c>
    </row>
    <row r="497" spans="2:20" ht="79.2" x14ac:dyDescent="0.25">
      <c r="B497" s="322"/>
      <c r="C497" s="323"/>
      <c r="D497" s="289"/>
      <c r="E497" s="370"/>
      <c r="F497" s="370"/>
      <c r="G497" s="189" t="s">
        <v>819</v>
      </c>
      <c r="H497" s="160" t="s">
        <v>2209</v>
      </c>
      <c r="I497" s="186" t="s">
        <v>2210</v>
      </c>
      <c r="J497" s="186" t="s">
        <v>847</v>
      </c>
      <c r="K497" s="186" t="s">
        <v>848</v>
      </c>
      <c r="L497" s="160" t="s">
        <v>2211</v>
      </c>
      <c r="M497" s="251" t="s">
        <v>10</v>
      </c>
      <c r="N497" s="135">
        <v>43172</v>
      </c>
      <c r="O497" s="135">
        <v>42501</v>
      </c>
      <c r="P497" s="135">
        <v>44196</v>
      </c>
      <c r="Q497" s="136">
        <v>92000</v>
      </c>
      <c r="R497" s="142">
        <v>0.65</v>
      </c>
      <c r="S497" s="136" t="s">
        <v>362</v>
      </c>
      <c r="T497" s="136">
        <v>59800</v>
      </c>
    </row>
    <row r="498" spans="2:20" ht="52.8" x14ac:dyDescent="0.25">
      <c r="B498" s="322"/>
      <c r="C498" s="323"/>
      <c r="D498" s="289"/>
      <c r="E498" s="312"/>
      <c r="F498" s="312"/>
      <c r="G498" s="189" t="s">
        <v>822</v>
      </c>
      <c r="H498" s="160" t="s">
        <v>2380</v>
      </c>
      <c r="I498" s="235" t="s">
        <v>2381</v>
      </c>
      <c r="J498" s="235" t="s">
        <v>2371</v>
      </c>
      <c r="K498" s="235" t="s">
        <v>2372</v>
      </c>
      <c r="L498" s="160" t="s">
        <v>2382</v>
      </c>
      <c r="M498" s="251" t="s">
        <v>473</v>
      </c>
      <c r="N498" s="135">
        <v>43237</v>
      </c>
      <c r="O498" s="135">
        <v>43241</v>
      </c>
      <c r="P498" s="135">
        <v>43455</v>
      </c>
      <c r="Q498" s="136">
        <v>535293.21</v>
      </c>
      <c r="R498" s="142">
        <v>65</v>
      </c>
      <c r="S498" s="136" t="s">
        <v>362</v>
      </c>
      <c r="T498" s="136">
        <v>347940.59</v>
      </c>
    </row>
    <row r="499" spans="2:20" ht="66.599999999999994" thickBot="1" x14ac:dyDescent="0.3">
      <c r="B499" s="322"/>
      <c r="C499" s="323"/>
      <c r="D499" s="289"/>
      <c r="E499" s="134" t="s">
        <v>1314</v>
      </c>
      <c r="F499" s="111" t="s">
        <v>1315</v>
      </c>
      <c r="G499" s="110" t="s">
        <v>445</v>
      </c>
      <c r="H499" s="160" t="s">
        <v>1317</v>
      </c>
      <c r="I499" s="111" t="s">
        <v>1319</v>
      </c>
      <c r="J499" s="111" t="s">
        <v>847</v>
      </c>
      <c r="K499" s="111" t="s">
        <v>848</v>
      </c>
      <c r="L499" s="160" t="s">
        <v>1316</v>
      </c>
      <c r="M499" s="251" t="s">
        <v>1318</v>
      </c>
      <c r="N499" s="135">
        <v>42895</v>
      </c>
      <c r="O499" s="135">
        <v>42887</v>
      </c>
      <c r="P499" s="135">
        <v>43465</v>
      </c>
      <c r="Q499" s="136">
        <v>87500</v>
      </c>
      <c r="R499" s="142">
        <v>0.8</v>
      </c>
      <c r="S499" s="136" t="s">
        <v>362</v>
      </c>
      <c r="T499" s="136">
        <v>70000</v>
      </c>
    </row>
    <row r="500" spans="2:20" ht="13.8" thickBot="1" x14ac:dyDescent="0.3">
      <c r="B500" s="322"/>
      <c r="C500" s="323"/>
      <c r="D500" s="291"/>
      <c r="E500" s="354" t="s">
        <v>848</v>
      </c>
      <c r="F500" s="355"/>
      <c r="G500" s="355"/>
      <c r="H500" s="355"/>
      <c r="I500" s="355"/>
      <c r="J500" s="355"/>
      <c r="K500" s="139">
        <f>COUNTA(K471:K499)</f>
        <v>29</v>
      </c>
      <c r="L500" s="351"/>
      <c r="M500" s="352"/>
      <c r="N500" s="352"/>
      <c r="O500" s="352"/>
      <c r="P500" s="353"/>
      <c r="Q500" s="162">
        <f>SUM(Q471:Q499)</f>
        <v>6187906.6099999994</v>
      </c>
      <c r="R500" s="346"/>
      <c r="S500" s="347"/>
      <c r="T500" s="162">
        <f>SUM(T471:T499)</f>
        <v>4035264.32</v>
      </c>
    </row>
    <row r="501" spans="2:20" ht="13.8" thickBot="1" x14ac:dyDescent="0.3">
      <c r="B501" s="322"/>
      <c r="C501" s="324"/>
      <c r="D501" s="295" t="s">
        <v>2181</v>
      </c>
      <c r="E501" s="296"/>
      <c r="F501" s="296"/>
      <c r="G501" s="296"/>
      <c r="H501" s="296"/>
      <c r="I501" s="296"/>
      <c r="J501" s="296"/>
      <c r="K501" s="128">
        <f>K500+K470+K468</f>
        <v>72</v>
      </c>
      <c r="L501" s="348"/>
      <c r="M501" s="349"/>
      <c r="N501" s="349"/>
      <c r="O501" s="349"/>
      <c r="P501" s="350"/>
      <c r="Q501" s="129">
        <f>Q500+Q470+Q468</f>
        <v>48823326.019999996</v>
      </c>
      <c r="R501" s="344"/>
      <c r="S501" s="345"/>
      <c r="T501" s="129">
        <f>T500+T470+T468</f>
        <v>25681802.219999999</v>
      </c>
    </row>
    <row r="502" spans="2:20" ht="79.2" x14ac:dyDescent="0.25">
      <c r="B502" s="322"/>
      <c r="C502" s="323"/>
      <c r="D502" s="288" t="s">
        <v>2182</v>
      </c>
      <c r="E502" s="327" t="s">
        <v>502</v>
      </c>
      <c r="F502" s="137" t="s">
        <v>503</v>
      </c>
      <c r="G502" s="148" t="s">
        <v>469</v>
      </c>
      <c r="H502" s="148" t="s">
        <v>508</v>
      </c>
      <c r="I502" s="149" t="s">
        <v>500</v>
      </c>
      <c r="J502" s="123" t="s">
        <v>504</v>
      </c>
      <c r="K502" s="123" t="s">
        <v>506</v>
      </c>
      <c r="L502" s="276" t="s">
        <v>509</v>
      </c>
      <c r="M502" s="253" t="s">
        <v>473</v>
      </c>
      <c r="N502" s="151">
        <v>42471</v>
      </c>
      <c r="O502" s="125">
        <v>41640</v>
      </c>
      <c r="P502" s="151">
        <v>42369</v>
      </c>
      <c r="Q502" s="152">
        <v>3183433.34</v>
      </c>
      <c r="R502" s="127">
        <v>0.8</v>
      </c>
      <c r="S502" s="152" t="s">
        <v>468</v>
      </c>
      <c r="T502" s="152">
        <v>2546746.67</v>
      </c>
    </row>
    <row r="503" spans="2:20" ht="93" thickBot="1" x14ac:dyDescent="0.3">
      <c r="B503" s="322"/>
      <c r="C503" s="323"/>
      <c r="D503" s="289"/>
      <c r="E503" s="328"/>
      <c r="F503" s="131" t="s">
        <v>697</v>
      </c>
      <c r="G503" s="132" t="s">
        <v>469</v>
      </c>
      <c r="H503" s="132" t="s">
        <v>511</v>
      </c>
      <c r="I503" s="133" t="s">
        <v>501</v>
      </c>
      <c r="J503" s="111" t="s">
        <v>504</v>
      </c>
      <c r="K503" s="111" t="s">
        <v>506</v>
      </c>
      <c r="L503" s="160" t="s">
        <v>510</v>
      </c>
      <c r="M503" s="254" t="s">
        <v>473</v>
      </c>
      <c r="N503" s="135">
        <v>42471</v>
      </c>
      <c r="O503" s="113">
        <v>41689</v>
      </c>
      <c r="P503" s="135">
        <v>42735</v>
      </c>
      <c r="Q503" s="136">
        <v>3122429.88</v>
      </c>
      <c r="R503" s="115">
        <v>0.8</v>
      </c>
      <c r="S503" s="136" t="s">
        <v>468</v>
      </c>
      <c r="T503" s="136">
        <v>2497943.9</v>
      </c>
    </row>
    <row r="504" spans="2:20" ht="13.8" thickBot="1" x14ac:dyDescent="0.3">
      <c r="B504" s="322"/>
      <c r="C504" s="323"/>
      <c r="D504" s="290"/>
      <c r="E504" s="297" t="s">
        <v>506</v>
      </c>
      <c r="F504" s="298"/>
      <c r="G504" s="298"/>
      <c r="H504" s="298"/>
      <c r="I504" s="298"/>
      <c r="J504" s="298"/>
      <c r="K504" s="138">
        <f>COUNTA(K502:K503)</f>
        <v>2</v>
      </c>
      <c r="L504" s="339"/>
      <c r="M504" s="340"/>
      <c r="N504" s="340"/>
      <c r="O504" s="340"/>
      <c r="P504" s="341"/>
      <c r="Q504" s="140">
        <f>SUM(Q502:Q503)</f>
        <v>6305863.2199999997</v>
      </c>
      <c r="R504" s="337"/>
      <c r="S504" s="338"/>
      <c r="T504" s="140">
        <f>SUM(T502:T503)</f>
        <v>5044690.57</v>
      </c>
    </row>
    <row r="505" spans="2:20" s="17" customFormat="1" ht="26.4" x14ac:dyDescent="0.25">
      <c r="B505" s="322"/>
      <c r="C505" s="323"/>
      <c r="D505" s="290"/>
      <c r="E505" s="306" t="s">
        <v>1739</v>
      </c>
      <c r="F505" s="306" t="s">
        <v>1740</v>
      </c>
      <c r="G505" s="191" t="s">
        <v>1741</v>
      </c>
      <c r="H505" s="191" t="s">
        <v>1742</v>
      </c>
      <c r="I505" s="190" t="s">
        <v>1743</v>
      </c>
      <c r="J505" s="190" t="s">
        <v>504</v>
      </c>
      <c r="K505" s="192" t="s">
        <v>1744</v>
      </c>
      <c r="L505" s="277" t="s">
        <v>1742</v>
      </c>
      <c r="M505" s="192" t="s">
        <v>473</v>
      </c>
      <c r="N505" s="193">
        <v>43033</v>
      </c>
      <c r="O505" s="193">
        <v>42984</v>
      </c>
      <c r="P505" s="193">
        <v>43312</v>
      </c>
      <c r="Q505" s="194">
        <v>11375.64</v>
      </c>
      <c r="R505" s="195">
        <v>0.8</v>
      </c>
      <c r="S505" s="194" t="s">
        <v>468</v>
      </c>
      <c r="T505" s="194">
        <v>9100.51</v>
      </c>
    </row>
    <row r="506" spans="2:20" s="17" customFormat="1" ht="66" x14ac:dyDescent="0.25">
      <c r="B506" s="322"/>
      <c r="C506" s="323"/>
      <c r="D506" s="290"/>
      <c r="E506" s="307"/>
      <c r="F506" s="307"/>
      <c r="G506" s="97" t="s">
        <v>2212</v>
      </c>
      <c r="H506" s="97" t="s">
        <v>1742</v>
      </c>
      <c r="I506" s="188" t="s">
        <v>2214</v>
      </c>
      <c r="J506" s="188" t="s">
        <v>504</v>
      </c>
      <c r="K506" s="181" t="s">
        <v>1744</v>
      </c>
      <c r="L506" s="95" t="s">
        <v>2215</v>
      </c>
      <c r="M506" s="247" t="s">
        <v>473</v>
      </c>
      <c r="N506" s="81">
        <v>43166</v>
      </c>
      <c r="O506" s="81">
        <v>42948</v>
      </c>
      <c r="P506" s="81">
        <v>43496</v>
      </c>
      <c r="Q506" s="82">
        <v>11796.96</v>
      </c>
      <c r="R506" s="93">
        <v>0.8</v>
      </c>
      <c r="S506" s="82" t="s">
        <v>468</v>
      </c>
      <c r="T506" s="82">
        <v>9437.57</v>
      </c>
    </row>
    <row r="507" spans="2:20" s="17" customFormat="1" ht="52.8" x14ac:dyDescent="0.25">
      <c r="B507" s="322"/>
      <c r="C507" s="323"/>
      <c r="D507" s="290"/>
      <c r="E507" s="307"/>
      <c r="F507" s="307"/>
      <c r="G507" s="187" t="s">
        <v>2213</v>
      </c>
      <c r="H507" s="187" t="s">
        <v>1742</v>
      </c>
      <c r="I507" s="185" t="s">
        <v>2216</v>
      </c>
      <c r="J507" s="185" t="s">
        <v>504</v>
      </c>
      <c r="K507" s="186" t="s">
        <v>1744</v>
      </c>
      <c r="L507" s="160" t="s">
        <v>2217</v>
      </c>
      <c r="M507" s="254" t="s">
        <v>473</v>
      </c>
      <c r="N507" s="135">
        <v>43166</v>
      </c>
      <c r="O507" s="135">
        <v>42961</v>
      </c>
      <c r="P507" s="135">
        <v>43385</v>
      </c>
      <c r="Q507" s="136">
        <v>10743.66</v>
      </c>
      <c r="R507" s="142">
        <v>0.8</v>
      </c>
      <c r="S507" s="136" t="s">
        <v>468</v>
      </c>
      <c r="T507" s="136">
        <v>8594.93</v>
      </c>
    </row>
    <row r="508" spans="2:20" s="17" customFormat="1" ht="79.2" x14ac:dyDescent="0.25">
      <c r="B508" s="322"/>
      <c r="C508" s="323"/>
      <c r="D508" s="290"/>
      <c r="E508" s="307"/>
      <c r="F508" s="220" t="s">
        <v>1740</v>
      </c>
      <c r="G508" s="97" t="s">
        <v>2383</v>
      </c>
      <c r="H508" s="97" t="s">
        <v>1742</v>
      </c>
      <c r="I508" s="220" t="s">
        <v>2391</v>
      </c>
      <c r="J508" s="220" t="s">
        <v>2392</v>
      </c>
      <c r="K508" s="234" t="s">
        <v>2393</v>
      </c>
      <c r="L508" s="95" t="s">
        <v>2394</v>
      </c>
      <c r="M508" s="247" t="s">
        <v>473</v>
      </c>
      <c r="N508" s="81"/>
      <c r="O508" s="81">
        <v>43070</v>
      </c>
      <c r="P508" s="81">
        <v>43616</v>
      </c>
      <c r="Q508" s="82">
        <v>17694.599999999999</v>
      </c>
      <c r="R508" s="93">
        <v>0.8</v>
      </c>
      <c r="S508" s="82" t="s">
        <v>468</v>
      </c>
      <c r="T508" s="82">
        <v>14155.68</v>
      </c>
    </row>
    <row r="509" spans="2:20" s="17" customFormat="1" ht="92.4" x14ac:dyDescent="0.25">
      <c r="B509" s="322"/>
      <c r="C509" s="323"/>
      <c r="D509" s="290"/>
      <c r="E509" s="307"/>
      <c r="F509" s="220" t="s">
        <v>1740</v>
      </c>
      <c r="G509" s="97" t="s">
        <v>2384</v>
      </c>
      <c r="H509" s="97" t="s">
        <v>1742</v>
      </c>
      <c r="I509" s="220" t="s">
        <v>2395</v>
      </c>
      <c r="J509" s="220" t="s">
        <v>2392</v>
      </c>
      <c r="K509" s="234" t="s">
        <v>2393</v>
      </c>
      <c r="L509" s="95" t="s">
        <v>2396</v>
      </c>
      <c r="M509" s="247" t="s">
        <v>473</v>
      </c>
      <c r="N509" s="81"/>
      <c r="O509" s="81">
        <v>43101</v>
      </c>
      <c r="P509" s="81">
        <v>43465</v>
      </c>
      <c r="Q509" s="82">
        <v>10743.66</v>
      </c>
      <c r="R509" s="93">
        <v>0.8</v>
      </c>
      <c r="S509" s="82" t="s">
        <v>468</v>
      </c>
      <c r="T509" s="82">
        <v>8594.93</v>
      </c>
    </row>
    <row r="510" spans="2:20" s="17" customFormat="1" ht="66" x14ac:dyDescent="0.25">
      <c r="B510" s="322"/>
      <c r="C510" s="323"/>
      <c r="D510" s="290"/>
      <c r="E510" s="307"/>
      <c r="F510" s="220" t="s">
        <v>1740</v>
      </c>
      <c r="G510" s="97" t="s">
        <v>2385</v>
      </c>
      <c r="H510" s="97" t="s">
        <v>1742</v>
      </c>
      <c r="I510" s="220" t="s">
        <v>2397</v>
      </c>
      <c r="J510" s="220" t="s">
        <v>2392</v>
      </c>
      <c r="K510" s="234" t="s">
        <v>2393</v>
      </c>
      <c r="L510" s="95" t="s">
        <v>2398</v>
      </c>
      <c r="M510" s="247" t="s">
        <v>473</v>
      </c>
      <c r="N510" s="81"/>
      <c r="O510" s="81">
        <v>43221</v>
      </c>
      <c r="P510" s="81">
        <v>43769</v>
      </c>
      <c r="Q510" s="82">
        <v>10743.66</v>
      </c>
      <c r="R510" s="93">
        <v>0.8</v>
      </c>
      <c r="S510" s="82" t="s">
        <v>468</v>
      </c>
      <c r="T510" s="82">
        <v>8594.93</v>
      </c>
    </row>
    <row r="511" spans="2:20" s="17" customFormat="1" ht="79.2" x14ac:dyDescent="0.25">
      <c r="B511" s="322"/>
      <c r="C511" s="323"/>
      <c r="D511" s="290"/>
      <c r="E511" s="307"/>
      <c r="F511" s="220" t="s">
        <v>1740</v>
      </c>
      <c r="G511" s="97" t="s">
        <v>2386</v>
      </c>
      <c r="H511" s="97" t="s">
        <v>1742</v>
      </c>
      <c r="I511" s="220" t="s">
        <v>2399</v>
      </c>
      <c r="J511" s="220" t="s">
        <v>2392</v>
      </c>
      <c r="K511" s="234" t="s">
        <v>2393</v>
      </c>
      <c r="L511" s="95" t="s">
        <v>2400</v>
      </c>
      <c r="M511" s="247" t="s">
        <v>473</v>
      </c>
      <c r="N511" s="81"/>
      <c r="O511" s="81">
        <v>43255</v>
      </c>
      <c r="P511" s="81">
        <v>43769</v>
      </c>
      <c r="Q511" s="82">
        <v>16642.14</v>
      </c>
      <c r="R511" s="93">
        <v>0.8</v>
      </c>
      <c r="S511" s="82" t="s">
        <v>468</v>
      </c>
      <c r="T511" s="82">
        <v>13313.71</v>
      </c>
    </row>
    <row r="512" spans="2:20" s="17" customFormat="1" ht="52.8" x14ac:dyDescent="0.25">
      <c r="B512" s="322"/>
      <c r="C512" s="323"/>
      <c r="D512" s="290"/>
      <c r="E512" s="307"/>
      <c r="F512" s="220" t="s">
        <v>1740</v>
      </c>
      <c r="G512" s="97" t="s">
        <v>718</v>
      </c>
      <c r="H512" s="97" t="s">
        <v>1742</v>
      </c>
      <c r="I512" s="220" t="s">
        <v>2401</v>
      </c>
      <c r="J512" s="220" t="s">
        <v>2392</v>
      </c>
      <c r="K512" s="234" t="s">
        <v>2393</v>
      </c>
      <c r="L512" s="95" t="s">
        <v>2402</v>
      </c>
      <c r="M512" s="247" t="s">
        <v>473</v>
      </c>
      <c r="N512" s="81"/>
      <c r="O512" s="81">
        <v>43102</v>
      </c>
      <c r="P512" s="81">
        <v>43646</v>
      </c>
      <c r="Q512" s="82">
        <v>47187.839999999997</v>
      </c>
      <c r="R512" s="93">
        <v>0.8</v>
      </c>
      <c r="S512" s="82" t="s">
        <v>468</v>
      </c>
      <c r="T512" s="82">
        <v>37750.269999999997</v>
      </c>
    </row>
    <row r="513" spans="2:20" s="17" customFormat="1" ht="66" x14ac:dyDescent="0.25">
      <c r="B513" s="322"/>
      <c r="C513" s="323"/>
      <c r="D513" s="290"/>
      <c r="E513" s="307"/>
      <c r="F513" s="220" t="s">
        <v>1740</v>
      </c>
      <c r="G513" s="97" t="s">
        <v>2387</v>
      </c>
      <c r="H513" s="97" t="s">
        <v>1742</v>
      </c>
      <c r="I513" s="220" t="s">
        <v>2403</v>
      </c>
      <c r="J513" s="220" t="s">
        <v>2392</v>
      </c>
      <c r="K513" s="234" t="s">
        <v>2393</v>
      </c>
      <c r="L513" s="95" t="s">
        <v>2404</v>
      </c>
      <c r="M513" s="247" t="s">
        <v>473</v>
      </c>
      <c r="N513" s="81"/>
      <c r="O513" s="81">
        <v>43101</v>
      </c>
      <c r="P513" s="81">
        <v>43374</v>
      </c>
      <c r="Q513" s="82">
        <v>11796.96</v>
      </c>
      <c r="R513" s="93">
        <v>0.8</v>
      </c>
      <c r="S513" s="82" t="s">
        <v>468</v>
      </c>
      <c r="T513" s="82">
        <v>9437.57</v>
      </c>
    </row>
    <row r="514" spans="2:20" s="17" customFormat="1" ht="92.4" x14ac:dyDescent="0.25">
      <c r="B514" s="322"/>
      <c r="C514" s="323"/>
      <c r="D514" s="290"/>
      <c r="E514" s="307"/>
      <c r="F514" s="220" t="s">
        <v>1740</v>
      </c>
      <c r="G514" s="97" t="s">
        <v>2388</v>
      </c>
      <c r="H514" s="97" t="s">
        <v>1742</v>
      </c>
      <c r="I514" s="220" t="s">
        <v>2405</v>
      </c>
      <c r="J514" s="220" t="s">
        <v>2392</v>
      </c>
      <c r="K514" s="234" t="s">
        <v>2393</v>
      </c>
      <c r="L514" s="95" t="s">
        <v>2406</v>
      </c>
      <c r="M514" s="247" t="s">
        <v>473</v>
      </c>
      <c r="N514" s="81"/>
      <c r="O514" s="81">
        <v>43191</v>
      </c>
      <c r="P514" s="81">
        <v>43738</v>
      </c>
      <c r="Q514" s="82">
        <v>24135.9</v>
      </c>
      <c r="R514" s="93">
        <v>0.8</v>
      </c>
      <c r="S514" s="82" t="s">
        <v>468</v>
      </c>
      <c r="T514" s="82">
        <v>19308.72</v>
      </c>
    </row>
    <row r="515" spans="2:20" s="17" customFormat="1" ht="66" x14ac:dyDescent="0.25">
      <c r="B515" s="322"/>
      <c r="C515" s="323"/>
      <c r="D515" s="290"/>
      <c r="E515" s="307"/>
      <c r="F515" s="220" t="s">
        <v>1740</v>
      </c>
      <c r="G515" s="97" t="s">
        <v>2389</v>
      </c>
      <c r="H515" s="97" t="s">
        <v>1742</v>
      </c>
      <c r="I515" s="220" t="s">
        <v>2407</v>
      </c>
      <c r="J515" s="220" t="s">
        <v>2392</v>
      </c>
      <c r="K515" s="234" t="s">
        <v>2393</v>
      </c>
      <c r="L515" s="95" t="s">
        <v>2408</v>
      </c>
      <c r="M515" s="247" t="s">
        <v>473</v>
      </c>
      <c r="N515" s="81"/>
      <c r="O515" s="81">
        <v>43252</v>
      </c>
      <c r="P515" s="81">
        <v>43799</v>
      </c>
      <c r="Q515" s="82">
        <v>2317.2600000000002</v>
      </c>
      <c r="R515" s="93">
        <v>0.8</v>
      </c>
      <c r="S515" s="82" t="s">
        <v>468</v>
      </c>
      <c r="T515" s="82">
        <v>1853.81</v>
      </c>
    </row>
    <row r="516" spans="2:20" s="17" customFormat="1" ht="79.8" thickBot="1" x14ac:dyDescent="0.3">
      <c r="B516" s="322"/>
      <c r="C516" s="323"/>
      <c r="D516" s="290"/>
      <c r="E516" s="371"/>
      <c r="F516" s="225" t="s">
        <v>1740</v>
      </c>
      <c r="G516" s="202" t="s">
        <v>2390</v>
      </c>
      <c r="H516" s="202" t="s">
        <v>1742</v>
      </c>
      <c r="I516" s="225" t="s">
        <v>2409</v>
      </c>
      <c r="J516" s="225" t="s">
        <v>2392</v>
      </c>
      <c r="K516" s="197" t="s">
        <v>2393</v>
      </c>
      <c r="L516" s="278" t="s">
        <v>2410</v>
      </c>
      <c r="M516" s="197" t="s">
        <v>473</v>
      </c>
      <c r="N516" s="198"/>
      <c r="O516" s="198">
        <v>43101</v>
      </c>
      <c r="P516" s="198">
        <v>43435</v>
      </c>
      <c r="Q516" s="199">
        <v>11796.96</v>
      </c>
      <c r="R516" s="200">
        <v>0.8</v>
      </c>
      <c r="S516" s="199" t="s">
        <v>468</v>
      </c>
      <c r="T516" s="199">
        <v>9437.57</v>
      </c>
    </row>
    <row r="517" spans="2:20" ht="13.8" thickBot="1" x14ac:dyDescent="0.3">
      <c r="B517" s="322"/>
      <c r="C517" s="323"/>
      <c r="D517" s="290"/>
      <c r="E517" s="297" t="s">
        <v>1744</v>
      </c>
      <c r="F517" s="298"/>
      <c r="G517" s="298"/>
      <c r="H517" s="298"/>
      <c r="I517" s="298"/>
      <c r="J517" s="298"/>
      <c r="K517" s="184">
        <f>COUNTA(K505:K516)</f>
        <v>12</v>
      </c>
      <c r="L517" s="293"/>
      <c r="M517" s="293"/>
      <c r="N517" s="293"/>
      <c r="O517" s="293"/>
      <c r="P517" s="293"/>
      <c r="Q517" s="140">
        <f>SUM(Q505:Q516)</f>
        <v>186975.23999999996</v>
      </c>
      <c r="R517" s="372"/>
      <c r="S517" s="372"/>
      <c r="T517" s="140">
        <f>SUM(T505:T516)</f>
        <v>149580.20000000001</v>
      </c>
    </row>
    <row r="518" spans="2:20" ht="66" x14ac:dyDescent="0.25">
      <c r="B518" s="322"/>
      <c r="C518" s="323"/>
      <c r="D518" s="289"/>
      <c r="E518" s="308" t="s">
        <v>507</v>
      </c>
      <c r="F518" s="137" t="s">
        <v>474</v>
      </c>
      <c r="G518" s="148" t="s">
        <v>469</v>
      </c>
      <c r="H518" s="148" t="s">
        <v>470</v>
      </c>
      <c r="I518" s="123" t="s">
        <v>471</v>
      </c>
      <c r="J518" s="123" t="s">
        <v>504</v>
      </c>
      <c r="K518" s="123" t="s">
        <v>505</v>
      </c>
      <c r="L518" s="276" t="s">
        <v>472</v>
      </c>
      <c r="M518" s="253" t="s">
        <v>473</v>
      </c>
      <c r="N518" s="151">
        <v>42452</v>
      </c>
      <c r="O518" s="125">
        <v>42005</v>
      </c>
      <c r="P518" s="151">
        <v>42735</v>
      </c>
      <c r="Q518" s="152">
        <v>1843000</v>
      </c>
      <c r="R518" s="127">
        <v>0.8</v>
      </c>
      <c r="S518" s="152" t="s">
        <v>468</v>
      </c>
      <c r="T518" s="152">
        <v>1474400</v>
      </c>
    </row>
    <row r="519" spans="2:20" ht="79.2" x14ac:dyDescent="0.25">
      <c r="B519" s="322"/>
      <c r="C519" s="323"/>
      <c r="D519" s="289"/>
      <c r="E519" s="309"/>
      <c r="F519" s="77" t="s">
        <v>1275</v>
      </c>
      <c r="G519" s="78" t="s">
        <v>1356</v>
      </c>
      <c r="H519" s="78" t="s">
        <v>1282</v>
      </c>
      <c r="I519" s="79" t="s">
        <v>1276</v>
      </c>
      <c r="J519" s="79" t="s">
        <v>504</v>
      </c>
      <c r="K519" s="79" t="s">
        <v>505</v>
      </c>
      <c r="L519" s="95" t="s">
        <v>1320</v>
      </c>
      <c r="M519" s="247" t="s">
        <v>473</v>
      </c>
      <c r="N519" s="81">
        <v>42881</v>
      </c>
      <c r="O519" s="81">
        <v>42933</v>
      </c>
      <c r="P519" s="81">
        <v>43373</v>
      </c>
      <c r="Q519" s="82">
        <v>52474.97</v>
      </c>
      <c r="R519" s="71">
        <v>0.8</v>
      </c>
      <c r="S519" s="82" t="s">
        <v>468</v>
      </c>
      <c r="T519" s="82">
        <v>41979.98</v>
      </c>
    </row>
    <row r="520" spans="2:20" ht="92.4" x14ac:dyDescent="0.25">
      <c r="B520" s="322"/>
      <c r="C520" s="323"/>
      <c r="D520" s="289"/>
      <c r="E520" s="309"/>
      <c r="F520" s="77" t="s">
        <v>1275</v>
      </c>
      <c r="G520" s="78" t="s">
        <v>1581</v>
      </c>
      <c r="H520" s="98" t="s">
        <v>1282</v>
      </c>
      <c r="I520" s="79" t="s">
        <v>1547</v>
      </c>
      <c r="J520" s="79" t="s">
        <v>504</v>
      </c>
      <c r="K520" s="79" t="s">
        <v>505</v>
      </c>
      <c r="L520" s="95" t="s">
        <v>1582</v>
      </c>
      <c r="M520" s="247" t="s">
        <v>473</v>
      </c>
      <c r="N520" s="81">
        <v>42921</v>
      </c>
      <c r="O520" s="81">
        <v>43003</v>
      </c>
      <c r="P520" s="81">
        <v>43373</v>
      </c>
      <c r="Q520" s="82">
        <v>91763.199999999997</v>
      </c>
      <c r="R520" s="71">
        <v>0.8</v>
      </c>
      <c r="S520" s="82" t="s">
        <v>468</v>
      </c>
      <c r="T520" s="82">
        <v>73410.559999999998</v>
      </c>
    </row>
    <row r="521" spans="2:20" s="55" customFormat="1" ht="92.4" x14ac:dyDescent="0.25">
      <c r="B521" s="322"/>
      <c r="C521" s="323"/>
      <c r="D521" s="289"/>
      <c r="E521" s="309"/>
      <c r="F521" s="77" t="s">
        <v>1275</v>
      </c>
      <c r="G521" s="78" t="s">
        <v>1735</v>
      </c>
      <c r="H521" s="98" t="s">
        <v>1282</v>
      </c>
      <c r="I521" s="79" t="s">
        <v>1736</v>
      </c>
      <c r="J521" s="79" t="s">
        <v>504</v>
      </c>
      <c r="K521" s="79" t="s">
        <v>505</v>
      </c>
      <c r="L521" s="95" t="s">
        <v>1737</v>
      </c>
      <c r="M521" s="247" t="s">
        <v>473</v>
      </c>
      <c r="N521" s="81">
        <v>43007</v>
      </c>
      <c r="O521" s="81">
        <v>43052</v>
      </c>
      <c r="P521" s="81">
        <v>43371</v>
      </c>
      <c r="Q521" s="82">
        <v>108570.01</v>
      </c>
      <c r="R521" s="93">
        <v>0.8</v>
      </c>
      <c r="S521" s="82" t="s">
        <v>468</v>
      </c>
      <c r="T521" s="82">
        <v>86856.01</v>
      </c>
    </row>
    <row r="522" spans="2:20" ht="79.2" x14ac:dyDescent="0.25">
      <c r="B522" s="322"/>
      <c r="C522" s="323"/>
      <c r="D522" s="289"/>
      <c r="E522" s="309"/>
      <c r="F522" s="77" t="s">
        <v>1275</v>
      </c>
      <c r="G522" s="78" t="s">
        <v>1362</v>
      </c>
      <c r="H522" s="78" t="s">
        <v>1282</v>
      </c>
      <c r="I522" s="79" t="s">
        <v>1328</v>
      </c>
      <c r="J522" s="79" t="s">
        <v>504</v>
      </c>
      <c r="K522" s="79" t="s">
        <v>505</v>
      </c>
      <c r="L522" s="95" t="s">
        <v>1583</v>
      </c>
      <c r="M522" s="247" t="s">
        <v>473</v>
      </c>
      <c r="N522" s="81">
        <v>42900</v>
      </c>
      <c r="O522" s="81">
        <v>43005</v>
      </c>
      <c r="P522" s="81">
        <v>43371</v>
      </c>
      <c r="Q522" s="82">
        <v>105600</v>
      </c>
      <c r="R522" s="71">
        <v>0.80000007622681824</v>
      </c>
      <c r="S522" s="82" t="s">
        <v>468</v>
      </c>
      <c r="T522" s="82">
        <v>84480</v>
      </c>
    </row>
    <row r="523" spans="2:20" ht="79.2" x14ac:dyDescent="0.25">
      <c r="B523" s="322"/>
      <c r="C523" s="323"/>
      <c r="D523" s="289"/>
      <c r="E523" s="309"/>
      <c r="F523" s="77" t="s">
        <v>1275</v>
      </c>
      <c r="G523" s="78" t="s">
        <v>1357</v>
      </c>
      <c r="H523" s="78" t="s">
        <v>1282</v>
      </c>
      <c r="I523" s="79" t="s">
        <v>1277</v>
      </c>
      <c r="J523" s="79" t="s">
        <v>504</v>
      </c>
      <c r="K523" s="79" t="s">
        <v>505</v>
      </c>
      <c r="L523" s="95" t="s">
        <v>1321</v>
      </c>
      <c r="M523" s="247" t="s">
        <v>473</v>
      </c>
      <c r="N523" s="81">
        <v>42933</v>
      </c>
      <c r="O523" s="81">
        <v>43024</v>
      </c>
      <c r="P523" s="81">
        <v>43373</v>
      </c>
      <c r="Q523" s="82">
        <v>15840</v>
      </c>
      <c r="R523" s="71">
        <v>0.8</v>
      </c>
      <c r="S523" s="82" t="s">
        <v>468</v>
      </c>
      <c r="T523" s="82">
        <v>12672</v>
      </c>
    </row>
    <row r="524" spans="2:20" ht="92.4" x14ac:dyDescent="0.25">
      <c r="B524" s="322"/>
      <c r="C524" s="323"/>
      <c r="D524" s="289"/>
      <c r="E524" s="309"/>
      <c r="F524" s="77" t="s">
        <v>1275</v>
      </c>
      <c r="G524" s="78" t="s">
        <v>1368</v>
      </c>
      <c r="H524" s="78" t="s">
        <v>1282</v>
      </c>
      <c r="I524" s="79" t="s">
        <v>1337</v>
      </c>
      <c r="J524" s="79" t="s">
        <v>504</v>
      </c>
      <c r="K524" s="79" t="s">
        <v>505</v>
      </c>
      <c r="L524" s="95" t="s">
        <v>1338</v>
      </c>
      <c r="M524" s="247" t="s">
        <v>473</v>
      </c>
      <c r="N524" s="81">
        <v>42898</v>
      </c>
      <c r="O524" s="81">
        <v>42996</v>
      </c>
      <c r="P524" s="81">
        <v>43371</v>
      </c>
      <c r="Q524" s="82">
        <v>105600</v>
      </c>
      <c r="R524" s="71">
        <v>0.8</v>
      </c>
      <c r="S524" s="82" t="s">
        <v>468</v>
      </c>
      <c r="T524" s="82">
        <v>84480</v>
      </c>
    </row>
    <row r="525" spans="2:20" ht="92.4" x14ac:dyDescent="0.25">
      <c r="B525" s="322"/>
      <c r="C525" s="323"/>
      <c r="D525" s="289"/>
      <c r="E525" s="309"/>
      <c r="F525" s="77" t="s">
        <v>1275</v>
      </c>
      <c r="G525" s="78" t="s">
        <v>1365</v>
      </c>
      <c r="H525" s="78" t="s">
        <v>1282</v>
      </c>
      <c r="I525" s="79" t="s">
        <v>1333</v>
      </c>
      <c r="J525" s="79" t="s">
        <v>504</v>
      </c>
      <c r="K525" s="79" t="s">
        <v>505</v>
      </c>
      <c r="L525" s="95" t="s">
        <v>1334</v>
      </c>
      <c r="M525" s="247" t="s">
        <v>473</v>
      </c>
      <c r="N525" s="81">
        <v>42898</v>
      </c>
      <c r="O525" s="81">
        <v>43019</v>
      </c>
      <c r="P525" s="81">
        <v>43373</v>
      </c>
      <c r="Q525" s="82">
        <v>79196.11</v>
      </c>
      <c r="R525" s="71">
        <v>0.80000007622681824</v>
      </c>
      <c r="S525" s="82" t="s">
        <v>468</v>
      </c>
      <c r="T525" s="82">
        <v>63356.89</v>
      </c>
    </row>
    <row r="526" spans="2:20" ht="92.4" x14ac:dyDescent="0.25">
      <c r="B526" s="322"/>
      <c r="C526" s="323"/>
      <c r="D526" s="289"/>
      <c r="E526" s="309"/>
      <c r="F526" s="77" t="s">
        <v>1275</v>
      </c>
      <c r="G526" s="78" t="s">
        <v>1358</v>
      </c>
      <c r="H526" s="78" t="s">
        <v>1282</v>
      </c>
      <c r="I526" s="79" t="s">
        <v>1278</v>
      </c>
      <c r="J526" s="79" t="s">
        <v>504</v>
      </c>
      <c r="K526" s="79" t="s">
        <v>505</v>
      </c>
      <c r="L526" s="95" t="s">
        <v>1322</v>
      </c>
      <c r="M526" s="247" t="s">
        <v>473</v>
      </c>
      <c r="N526" s="81">
        <v>42881</v>
      </c>
      <c r="O526" s="81">
        <v>43075</v>
      </c>
      <c r="P526" s="81">
        <v>43373</v>
      </c>
      <c r="Q526" s="82">
        <v>70798.64</v>
      </c>
      <c r="R526" s="71">
        <v>0.8</v>
      </c>
      <c r="S526" s="82" t="s">
        <v>468</v>
      </c>
      <c r="T526" s="82">
        <v>56638.91</v>
      </c>
    </row>
    <row r="527" spans="2:20" ht="92.4" x14ac:dyDescent="0.25">
      <c r="B527" s="322"/>
      <c r="C527" s="323"/>
      <c r="D527" s="289"/>
      <c r="E527" s="309"/>
      <c r="F527" s="77" t="s">
        <v>1275</v>
      </c>
      <c r="G527" s="78" t="s">
        <v>1363</v>
      </c>
      <c r="H527" s="78" t="s">
        <v>1282</v>
      </c>
      <c r="I527" s="79" t="s">
        <v>1329</v>
      </c>
      <c r="J527" s="79" t="s">
        <v>504</v>
      </c>
      <c r="K527" s="79" t="s">
        <v>505</v>
      </c>
      <c r="L527" s="95" t="s">
        <v>1330</v>
      </c>
      <c r="M527" s="247" t="s">
        <v>36</v>
      </c>
      <c r="N527" s="81">
        <v>42906</v>
      </c>
      <c r="O527" s="81">
        <v>42990</v>
      </c>
      <c r="P527" s="81">
        <v>43371</v>
      </c>
      <c r="Q527" s="82">
        <v>120780</v>
      </c>
      <c r="R527" s="71">
        <v>0.80000007622681824</v>
      </c>
      <c r="S527" s="82" t="s">
        <v>468</v>
      </c>
      <c r="T527" s="82">
        <v>96624</v>
      </c>
    </row>
    <row r="528" spans="2:20" ht="79.2" x14ac:dyDescent="0.25">
      <c r="B528" s="322"/>
      <c r="C528" s="323"/>
      <c r="D528" s="289"/>
      <c r="E528" s="309"/>
      <c r="F528" s="77" t="s">
        <v>1275</v>
      </c>
      <c r="G528" s="78" t="s">
        <v>1359</v>
      </c>
      <c r="H528" s="78" t="s">
        <v>1282</v>
      </c>
      <c r="I528" s="79" t="s">
        <v>1279</v>
      </c>
      <c r="J528" s="79" t="s">
        <v>504</v>
      </c>
      <c r="K528" s="79" t="s">
        <v>505</v>
      </c>
      <c r="L528" s="95" t="s">
        <v>1323</v>
      </c>
      <c r="M528" s="247" t="s">
        <v>28</v>
      </c>
      <c r="N528" s="81">
        <v>42881</v>
      </c>
      <c r="O528" s="81">
        <v>42887</v>
      </c>
      <c r="P528" s="81">
        <v>43373</v>
      </c>
      <c r="Q528" s="82">
        <v>16500</v>
      </c>
      <c r="R528" s="71">
        <v>0.8</v>
      </c>
      <c r="S528" s="82" t="s">
        <v>468</v>
      </c>
      <c r="T528" s="82">
        <v>13200</v>
      </c>
    </row>
    <row r="529" spans="2:20" ht="79.2" x14ac:dyDescent="0.25">
      <c r="B529" s="322"/>
      <c r="C529" s="323"/>
      <c r="D529" s="289"/>
      <c r="E529" s="309"/>
      <c r="F529" s="77" t="s">
        <v>1275</v>
      </c>
      <c r="G529" s="78" t="s">
        <v>1642</v>
      </c>
      <c r="H529" s="78" t="s">
        <v>1282</v>
      </c>
      <c r="I529" s="79" t="s">
        <v>1641</v>
      </c>
      <c r="J529" s="79" t="s">
        <v>504</v>
      </c>
      <c r="K529" s="79" t="s">
        <v>505</v>
      </c>
      <c r="L529" s="95" t="s">
        <v>1645</v>
      </c>
      <c r="M529" s="247" t="s">
        <v>473</v>
      </c>
      <c r="N529" s="81">
        <v>42949</v>
      </c>
      <c r="O529" s="81">
        <v>42912</v>
      </c>
      <c r="P529" s="81">
        <v>43371</v>
      </c>
      <c r="Q529" s="82">
        <v>44000</v>
      </c>
      <c r="R529" s="71">
        <v>0.8</v>
      </c>
      <c r="S529" s="82" t="s">
        <v>468</v>
      </c>
      <c r="T529" s="82">
        <v>35200</v>
      </c>
    </row>
    <row r="530" spans="2:20" ht="66" x14ac:dyDescent="0.25">
      <c r="B530" s="322"/>
      <c r="C530" s="323"/>
      <c r="D530" s="289"/>
      <c r="E530" s="309"/>
      <c r="F530" s="77" t="s">
        <v>1275</v>
      </c>
      <c r="G530" s="78" t="s">
        <v>1360</v>
      </c>
      <c r="H530" s="78" t="s">
        <v>1282</v>
      </c>
      <c r="I530" s="79" t="s">
        <v>1280</v>
      </c>
      <c r="J530" s="79" t="s">
        <v>504</v>
      </c>
      <c r="K530" s="79" t="s">
        <v>505</v>
      </c>
      <c r="L530" s="95" t="s">
        <v>1324</v>
      </c>
      <c r="M530" s="247" t="s">
        <v>473</v>
      </c>
      <c r="N530" s="81">
        <v>42881</v>
      </c>
      <c r="O530" s="81">
        <v>42887</v>
      </c>
      <c r="P530" s="81">
        <v>43373</v>
      </c>
      <c r="Q530" s="82">
        <v>52800</v>
      </c>
      <c r="R530" s="71">
        <v>0.8</v>
      </c>
      <c r="S530" s="82" t="s">
        <v>468</v>
      </c>
      <c r="T530" s="82">
        <v>42240</v>
      </c>
    </row>
    <row r="531" spans="2:20" ht="92.4" x14ac:dyDescent="0.25">
      <c r="B531" s="322"/>
      <c r="C531" s="323"/>
      <c r="D531" s="289"/>
      <c r="E531" s="309"/>
      <c r="F531" s="77" t="s">
        <v>1275</v>
      </c>
      <c r="G531" s="78" t="s">
        <v>1584</v>
      </c>
      <c r="H531" s="78" t="s">
        <v>1282</v>
      </c>
      <c r="I531" s="79" t="s">
        <v>1548</v>
      </c>
      <c r="J531" s="79" t="s">
        <v>504</v>
      </c>
      <c r="K531" s="79" t="s">
        <v>505</v>
      </c>
      <c r="L531" s="95" t="s">
        <v>1586</v>
      </c>
      <c r="M531" s="247" t="s">
        <v>473</v>
      </c>
      <c r="N531" s="81">
        <v>42928</v>
      </c>
      <c r="O531" s="81">
        <v>43046</v>
      </c>
      <c r="P531" s="81">
        <v>43373</v>
      </c>
      <c r="Q531" s="82">
        <v>115060</v>
      </c>
      <c r="R531" s="71">
        <v>0.8</v>
      </c>
      <c r="S531" s="82" t="s">
        <v>468</v>
      </c>
      <c r="T531" s="82">
        <v>92048</v>
      </c>
    </row>
    <row r="532" spans="2:20" ht="92.4" x14ac:dyDescent="0.25">
      <c r="B532" s="322"/>
      <c r="C532" s="323"/>
      <c r="D532" s="289"/>
      <c r="E532" s="309"/>
      <c r="F532" s="77" t="s">
        <v>1275</v>
      </c>
      <c r="G532" s="78" t="s">
        <v>374</v>
      </c>
      <c r="H532" s="98" t="s">
        <v>1282</v>
      </c>
      <c r="I532" s="79" t="s">
        <v>1549</v>
      </c>
      <c r="J532" s="79" t="s">
        <v>504</v>
      </c>
      <c r="K532" s="79" t="s">
        <v>505</v>
      </c>
      <c r="L532" s="95" t="s">
        <v>1587</v>
      </c>
      <c r="M532" s="247" t="s">
        <v>473</v>
      </c>
      <c r="N532" s="81">
        <v>42916</v>
      </c>
      <c r="O532" s="81">
        <v>43024</v>
      </c>
      <c r="P532" s="81">
        <v>43371</v>
      </c>
      <c r="Q532" s="82">
        <v>111540</v>
      </c>
      <c r="R532" s="71">
        <v>0.8</v>
      </c>
      <c r="S532" s="82" t="s">
        <v>468</v>
      </c>
      <c r="T532" s="82">
        <v>89232</v>
      </c>
    </row>
    <row r="533" spans="2:20" ht="92.4" x14ac:dyDescent="0.25">
      <c r="B533" s="322"/>
      <c r="C533" s="323"/>
      <c r="D533" s="289"/>
      <c r="E533" s="309"/>
      <c r="F533" s="77" t="s">
        <v>1275</v>
      </c>
      <c r="G533" s="78" t="s">
        <v>1585</v>
      </c>
      <c r="H533" s="98" t="s">
        <v>1282</v>
      </c>
      <c r="I533" s="79" t="s">
        <v>1550</v>
      </c>
      <c r="J533" s="79" t="s">
        <v>504</v>
      </c>
      <c r="K533" s="79" t="s">
        <v>505</v>
      </c>
      <c r="L533" s="95" t="s">
        <v>1588</v>
      </c>
      <c r="M533" s="247" t="s">
        <v>473</v>
      </c>
      <c r="N533" s="81">
        <v>42928</v>
      </c>
      <c r="O533" s="81">
        <v>43048</v>
      </c>
      <c r="P533" s="81">
        <v>43373</v>
      </c>
      <c r="Q533" s="82">
        <v>109009.99</v>
      </c>
      <c r="R533" s="71">
        <v>0.8</v>
      </c>
      <c r="S533" s="82" t="s">
        <v>468</v>
      </c>
      <c r="T533" s="82">
        <v>87207.99</v>
      </c>
    </row>
    <row r="534" spans="2:20" ht="52.8" x14ac:dyDescent="0.25">
      <c r="B534" s="322"/>
      <c r="C534" s="323"/>
      <c r="D534" s="289"/>
      <c r="E534" s="309"/>
      <c r="F534" s="77" t="s">
        <v>1275</v>
      </c>
      <c r="G534" s="99" t="s">
        <v>1282</v>
      </c>
      <c r="H534" s="99" t="s">
        <v>1282</v>
      </c>
      <c r="I534" s="79" t="s">
        <v>1643</v>
      </c>
      <c r="J534" s="79" t="s">
        <v>504</v>
      </c>
      <c r="K534" s="79" t="s">
        <v>505</v>
      </c>
      <c r="L534" s="279" t="s">
        <v>1644</v>
      </c>
      <c r="M534" s="100" t="s">
        <v>473</v>
      </c>
      <c r="N534" s="101">
        <v>42948</v>
      </c>
      <c r="O534" s="101">
        <v>43012</v>
      </c>
      <c r="P534" s="101">
        <v>43308</v>
      </c>
      <c r="Q534" s="82">
        <v>98945.79</v>
      </c>
      <c r="R534" s="71">
        <v>0.8</v>
      </c>
      <c r="S534" s="100" t="s">
        <v>468</v>
      </c>
      <c r="T534" s="82">
        <v>79156.63</v>
      </c>
    </row>
    <row r="535" spans="2:20" ht="92.4" x14ac:dyDescent="0.25">
      <c r="B535" s="322"/>
      <c r="C535" s="323"/>
      <c r="D535" s="289"/>
      <c r="E535" s="309"/>
      <c r="F535" s="77" t="s">
        <v>1275</v>
      </c>
      <c r="G535" s="78" t="s">
        <v>1394</v>
      </c>
      <c r="H535" s="78" t="s">
        <v>1282</v>
      </c>
      <c r="I535" s="79" t="s">
        <v>1281</v>
      </c>
      <c r="J535" s="79" t="s">
        <v>504</v>
      </c>
      <c r="K535" s="79" t="s">
        <v>505</v>
      </c>
      <c r="L535" s="95" t="s">
        <v>1325</v>
      </c>
      <c r="M535" s="247" t="s">
        <v>473</v>
      </c>
      <c r="N535" s="81">
        <v>42881</v>
      </c>
      <c r="O535" s="81">
        <v>43018</v>
      </c>
      <c r="P535" s="81">
        <v>43357</v>
      </c>
      <c r="Q535" s="82">
        <v>135300</v>
      </c>
      <c r="R535" s="71">
        <v>0.8</v>
      </c>
      <c r="S535" s="82" t="s">
        <v>468</v>
      </c>
      <c r="T535" s="82">
        <v>108240</v>
      </c>
    </row>
    <row r="536" spans="2:20" ht="79.2" x14ac:dyDescent="0.25">
      <c r="B536" s="322"/>
      <c r="C536" s="323"/>
      <c r="D536" s="289"/>
      <c r="E536" s="309"/>
      <c r="F536" s="77" t="s">
        <v>1275</v>
      </c>
      <c r="G536" s="78" t="s">
        <v>1361</v>
      </c>
      <c r="H536" s="78" t="s">
        <v>1282</v>
      </c>
      <c r="I536" s="79" t="s">
        <v>1326</v>
      </c>
      <c r="J536" s="79" t="s">
        <v>504</v>
      </c>
      <c r="K536" s="79" t="s">
        <v>505</v>
      </c>
      <c r="L536" s="95" t="s">
        <v>1327</v>
      </c>
      <c r="M536" s="247" t="s">
        <v>473</v>
      </c>
      <c r="N536" s="81">
        <v>42892</v>
      </c>
      <c r="O536" s="81">
        <v>42826</v>
      </c>
      <c r="P536" s="81">
        <v>43373</v>
      </c>
      <c r="Q536" s="82">
        <v>21973.5</v>
      </c>
      <c r="R536" s="71">
        <v>0.80000007622681824</v>
      </c>
      <c r="S536" s="82" t="s">
        <v>468</v>
      </c>
      <c r="T536" s="82">
        <v>17578.8</v>
      </c>
    </row>
    <row r="537" spans="2:20" ht="92.4" x14ac:dyDescent="0.25">
      <c r="B537" s="322"/>
      <c r="C537" s="323"/>
      <c r="D537" s="289"/>
      <c r="E537" s="309"/>
      <c r="F537" s="77" t="s">
        <v>1275</v>
      </c>
      <c r="G537" s="78" t="s">
        <v>1367</v>
      </c>
      <c r="H537" s="78" t="s">
        <v>1282</v>
      </c>
      <c r="I537" s="79" t="s">
        <v>1335</v>
      </c>
      <c r="J537" s="79" t="s">
        <v>504</v>
      </c>
      <c r="K537" s="79" t="s">
        <v>505</v>
      </c>
      <c r="L537" s="95" t="s">
        <v>1336</v>
      </c>
      <c r="M537" s="247" t="s">
        <v>473</v>
      </c>
      <c r="N537" s="81">
        <v>42898</v>
      </c>
      <c r="O537" s="81">
        <v>42891</v>
      </c>
      <c r="P537" s="81">
        <v>43371</v>
      </c>
      <c r="Q537" s="82">
        <v>106150</v>
      </c>
      <c r="R537" s="71">
        <v>0.8</v>
      </c>
      <c r="S537" s="82" t="s">
        <v>468</v>
      </c>
      <c r="T537" s="82">
        <v>84920</v>
      </c>
    </row>
    <row r="538" spans="2:20" ht="92.4" x14ac:dyDescent="0.25">
      <c r="B538" s="322"/>
      <c r="C538" s="323"/>
      <c r="D538" s="289"/>
      <c r="E538" s="309"/>
      <c r="F538" s="77" t="s">
        <v>1275</v>
      </c>
      <c r="G538" s="78" t="s">
        <v>1364</v>
      </c>
      <c r="H538" s="78" t="s">
        <v>1282</v>
      </c>
      <c r="I538" s="79" t="s">
        <v>1331</v>
      </c>
      <c r="J538" s="79" t="s">
        <v>504</v>
      </c>
      <c r="K538" s="79" t="s">
        <v>505</v>
      </c>
      <c r="L538" s="95" t="s">
        <v>1332</v>
      </c>
      <c r="M538" s="247" t="s">
        <v>473</v>
      </c>
      <c r="N538" s="81">
        <v>42912</v>
      </c>
      <c r="O538" s="81">
        <v>42955</v>
      </c>
      <c r="P538" s="81">
        <v>43373</v>
      </c>
      <c r="Q538" s="82">
        <v>112090.01</v>
      </c>
      <c r="R538" s="71">
        <v>0.80000007622681824</v>
      </c>
      <c r="S538" s="82" t="s">
        <v>468</v>
      </c>
      <c r="T538" s="82">
        <v>89672.01</v>
      </c>
    </row>
    <row r="539" spans="2:20" ht="79.2" x14ac:dyDescent="0.25">
      <c r="B539" s="322"/>
      <c r="C539" s="323"/>
      <c r="D539" s="289"/>
      <c r="E539" s="309"/>
      <c r="F539" s="77" t="s">
        <v>2077</v>
      </c>
      <c r="G539" s="102" t="s">
        <v>2078</v>
      </c>
      <c r="H539" s="78" t="s">
        <v>2079</v>
      </c>
      <c r="I539" s="79" t="s">
        <v>2080</v>
      </c>
      <c r="J539" s="79" t="s">
        <v>504</v>
      </c>
      <c r="K539" s="79" t="s">
        <v>505</v>
      </c>
      <c r="L539" s="95" t="s">
        <v>2081</v>
      </c>
      <c r="M539" s="247" t="s">
        <v>473</v>
      </c>
      <c r="N539" s="81">
        <v>43157</v>
      </c>
      <c r="O539" s="81">
        <v>43136</v>
      </c>
      <c r="P539" s="81">
        <v>44183</v>
      </c>
      <c r="Q539" s="82">
        <v>156600</v>
      </c>
      <c r="R539" s="71">
        <v>0.8</v>
      </c>
      <c r="S539" s="82" t="s">
        <v>468</v>
      </c>
      <c r="T539" s="82">
        <v>125280</v>
      </c>
    </row>
    <row r="540" spans="2:20" ht="79.2" x14ac:dyDescent="0.25">
      <c r="B540" s="322"/>
      <c r="C540" s="323"/>
      <c r="D540" s="289"/>
      <c r="E540" s="309"/>
      <c r="F540" s="77" t="s">
        <v>2077</v>
      </c>
      <c r="G540" s="102" t="s">
        <v>2218</v>
      </c>
      <c r="H540" s="78" t="s">
        <v>2079</v>
      </c>
      <c r="I540" s="181" t="s">
        <v>2220</v>
      </c>
      <c r="J540" s="181" t="s">
        <v>504</v>
      </c>
      <c r="K540" s="181" t="s">
        <v>505</v>
      </c>
      <c r="L540" s="95" t="s">
        <v>2081</v>
      </c>
      <c r="M540" s="247" t="s">
        <v>473</v>
      </c>
      <c r="N540" s="81">
        <v>43160</v>
      </c>
      <c r="O540" s="81">
        <v>42744</v>
      </c>
      <c r="P540" s="81">
        <v>43830</v>
      </c>
      <c r="Q540" s="82">
        <v>38280</v>
      </c>
      <c r="R540" s="71">
        <v>0.8</v>
      </c>
      <c r="S540" s="82" t="s">
        <v>468</v>
      </c>
      <c r="T540" s="82">
        <v>30624</v>
      </c>
    </row>
    <row r="541" spans="2:20" ht="79.2" x14ac:dyDescent="0.25">
      <c r="B541" s="322"/>
      <c r="C541" s="323"/>
      <c r="D541" s="289"/>
      <c r="E541" s="301"/>
      <c r="F541" s="77" t="s">
        <v>2077</v>
      </c>
      <c r="G541" s="102" t="s">
        <v>2219</v>
      </c>
      <c r="H541" s="78" t="s">
        <v>2079</v>
      </c>
      <c r="I541" s="181" t="s">
        <v>2221</v>
      </c>
      <c r="J541" s="181" t="s">
        <v>504</v>
      </c>
      <c r="K541" s="181" t="s">
        <v>505</v>
      </c>
      <c r="L541" s="95" t="s">
        <v>2081</v>
      </c>
      <c r="M541" s="247" t="s">
        <v>473</v>
      </c>
      <c r="N541" s="81">
        <v>43164</v>
      </c>
      <c r="O541" s="81">
        <v>42758</v>
      </c>
      <c r="P541" s="81">
        <v>43465</v>
      </c>
      <c r="Q541" s="82">
        <v>1595000</v>
      </c>
      <c r="R541" s="71">
        <v>0.8</v>
      </c>
      <c r="S541" s="82" t="s">
        <v>468</v>
      </c>
      <c r="T541" s="82">
        <v>1276000</v>
      </c>
    </row>
    <row r="542" spans="2:20" ht="26.4" x14ac:dyDescent="0.25">
      <c r="B542" s="322"/>
      <c r="C542" s="323"/>
      <c r="D542" s="289"/>
      <c r="E542" s="304" t="s">
        <v>857</v>
      </c>
      <c r="F542" s="305" t="s">
        <v>586</v>
      </c>
      <c r="G542" s="67" t="s">
        <v>1355</v>
      </c>
      <c r="H542" s="67" t="s">
        <v>587</v>
      </c>
      <c r="I542" s="79" t="s">
        <v>588</v>
      </c>
      <c r="J542" s="68" t="s">
        <v>504</v>
      </c>
      <c r="K542" s="68" t="s">
        <v>505</v>
      </c>
      <c r="L542" s="263" t="s">
        <v>587</v>
      </c>
      <c r="M542" s="249" t="s">
        <v>14</v>
      </c>
      <c r="N542" s="69">
        <v>42541</v>
      </c>
      <c r="O542" s="69">
        <v>42675</v>
      </c>
      <c r="P542" s="69">
        <v>43190</v>
      </c>
      <c r="Q542" s="70">
        <v>64102.5</v>
      </c>
      <c r="R542" s="71">
        <v>0.5</v>
      </c>
      <c r="S542" s="70" t="s">
        <v>468</v>
      </c>
      <c r="T542" s="70">
        <v>32051.25</v>
      </c>
    </row>
    <row r="543" spans="2:20" ht="26.4" x14ac:dyDescent="0.25">
      <c r="B543" s="322"/>
      <c r="C543" s="323"/>
      <c r="D543" s="289"/>
      <c r="E543" s="304"/>
      <c r="F543" s="305"/>
      <c r="G543" s="67" t="s">
        <v>1354</v>
      </c>
      <c r="H543" s="67" t="s">
        <v>587</v>
      </c>
      <c r="I543" s="79" t="s">
        <v>589</v>
      </c>
      <c r="J543" s="68" t="s">
        <v>504</v>
      </c>
      <c r="K543" s="68" t="s">
        <v>505</v>
      </c>
      <c r="L543" s="263" t="s">
        <v>587</v>
      </c>
      <c r="M543" s="249" t="s">
        <v>1</v>
      </c>
      <c r="N543" s="69">
        <v>42541</v>
      </c>
      <c r="O543" s="69">
        <v>42723</v>
      </c>
      <c r="P543" s="69">
        <v>43165</v>
      </c>
      <c r="Q543" s="70">
        <v>40210.720000000001</v>
      </c>
      <c r="R543" s="71">
        <v>0.5</v>
      </c>
      <c r="S543" s="70" t="s">
        <v>468</v>
      </c>
      <c r="T543" s="70">
        <v>20105.36</v>
      </c>
    </row>
    <row r="544" spans="2:20" ht="26.4" x14ac:dyDescent="0.25">
      <c r="B544" s="322"/>
      <c r="C544" s="323"/>
      <c r="D544" s="289"/>
      <c r="E544" s="303" t="s">
        <v>857</v>
      </c>
      <c r="F544" s="77" t="s">
        <v>2172</v>
      </c>
      <c r="G544" s="78" t="s">
        <v>1369</v>
      </c>
      <c r="H544" s="78" t="s">
        <v>713</v>
      </c>
      <c r="I544" s="79" t="s">
        <v>851</v>
      </c>
      <c r="J544" s="79" t="s">
        <v>504</v>
      </c>
      <c r="K544" s="79" t="s">
        <v>505</v>
      </c>
      <c r="L544" s="95" t="s">
        <v>713</v>
      </c>
      <c r="M544" s="247" t="s">
        <v>147</v>
      </c>
      <c r="N544" s="81">
        <v>42598</v>
      </c>
      <c r="O544" s="81">
        <v>42676</v>
      </c>
      <c r="P544" s="81">
        <v>43405</v>
      </c>
      <c r="Q544" s="82">
        <v>2261.75</v>
      </c>
      <c r="R544" s="93">
        <v>0.7</v>
      </c>
      <c r="S544" s="82" t="s">
        <v>468</v>
      </c>
      <c r="T544" s="82">
        <v>1583.23</v>
      </c>
    </row>
    <row r="545" spans="2:20" ht="26.4" x14ac:dyDescent="0.25">
      <c r="B545" s="322"/>
      <c r="C545" s="323"/>
      <c r="D545" s="289"/>
      <c r="E545" s="303"/>
      <c r="F545" s="77" t="s">
        <v>2172</v>
      </c>
      <c r="G545" s="78" t="s">
        <v>1370</v>
      </c>
      <c r="H545" s="78" t="s">
        <v>716</v>
      </c>
      <c r="I545" s="79" t="s">
        <v>852</v>
      </c>
      <c r="J545" s="79" t="s">
        <v>504</v>
      </c>
      <c r="K545" s="79" t="s">
        <v>505</v>
      </c>
      <c r="L545" s="95" t="s">
        <v>716</v>
      </c>
      <c r="M545" s="247" t="s">
        <v>28</v>
      </c>
      <c r="N545" s="81">
        <v>42598</v>
      </c>
      <c r="O545" s="81">
        <v>42464</v>
      </c>
      <c r="P545" s="81">
        <v>43190</v>
      </c>
      <c r="Q545" s="82">
        <v>53979.01</v>
      </c>
      <c r="R545" s="93">
        <v>0.6</v>
      </c>
      <c r="S545" s="82" t="s">
        <v>468</v>
      </c>
      <c r="T545" s="82">
        <v>32387.41</v>
      </c>
    </row>
    <row r="546" spans="2:20" ht="26.4" x14ac:dyDescent="0.25">
      <c r="B546" s="322"/>
      <c r="C546" s="323"/>
      <c r="D546" s="289"/>
      <c r="E546" s="294" t="s">
        <v>856</v>
      </c>
      <c r="F546" s="77" t="s">
        <v>2157</v>
      </c>
      <c r="G546" s="78" t="s">
        <v>1371</v>
      </c>
      <c r="H546" s="78" t="s">
        <v>1140</v>
      </c>
      <c r="I546" s="79" t="s">
        <v>1149</v>
      </c>
      <c r="J546" s="79" t="s">
        <v>504</v>
      </c>
      <c r="K546" s="79" t="s">
        <v>505</v>
      </c>
      <c r="L546" s="95" t="s">
        <v>1140</v>
      </c>
      <c r="M546" s="247" t="s">
        <v>1142</v>
      </c>
      <c r="N546" s="81">
        <v>42811</v>
      </c>
      <c r="O546" s="81">
        <v>42522</v>
      </c>
      <c r="P546" s="81">
        <v>43251</v>
      </c>
      <c r="Q546" s="82">
        <v>4164.32</v>
      </c>
      <c r="R546" s="93">
        <v>0.7</v>
      </c>
      <c r="S546" s="82" t="s">
        <v>468</v>
      </c>
      <c r="T546" s="82">
        <v>2915.02</v>
      </c>
    </row>
    <row r="547" spans="2:20" ht="26.4" x14ac:dyDescent="0.25">
      <c r="B547" s="322"/>
      <c r="C547" s="323"/>
      <c r="D547" s="289"/>
      <c r="E547" s="294"/>
      <c r="F547" s="77" t="s">
        <v>2157</v>
      </c>
      <c r="G547" s="78" t="s">
        <v>1372</v>
      </c>
      <c r="H547" s="78" t="s">
        <v>764</v>
      </c>
      <c r="I547" s="79" t="s">
        <v>854</v>
      </c>
      <c r="J547" s="79" t="s">
        <v>504</v>
      </c>
      <c r="K547" s="79" t="s">
        <v>505</v>
      </c>
      <c r="L547" s="95" t="s">
        <v>764</v>
      </c>
      <c r="M547" s="247" t="s">
        <v>295</v>
      </c>
      <c r="N547" s="81">
        <v>42642</v>
      </c>
      <c r="O547" s="81">
        <v>42614</v>
      </c>
      <c r="P547" s="81">
        <v>43343</v>
      </c>
      <c r="Q547" s="82">
        <v>30000</v>
      </c>
      <c r="R547" s="93">
        <v>0.7</v>
      </c>
      <c r="S547" s="82" t="s">
        <v>468</v>
      </c>
      <c r="T547" s="82">
        <v>21000</v>
      </c>
    </row>
    <row r="548" spans="2:20" ht="26.4" x14ac:dyDescent="0.25">
      <c r="B548" s="322"/>
      <c r="C548" s="323"/>
      <c r="D548" s="289"/>
      <c r="E548" s="294"/>
      <c r="F548" s="77" t="s">
        <v>2157</v>
      </c>
      <c r="G548" s="78" t="s">
        <v>1369</v>
      </c>
      <c r="H548" s="78" t="s">
        <v>713</v>
      </c>
      <c r="I548" s="79" t="s">
        <v>853</v>
      </c>
      <c r="J548" s="79" t="s">
        <v>504</v>
      </c>
      <c r="K548" s="79" t="s">
        <v>505</v>
      </c>
      <c r="L548" s="95" t="s">
        <v>713</v>
      </c>
      <c r="M548" s="247" t="s">
        <v>147</v>
      </c>
      <c r="N548" s="81">
        <v>42642</v>
      </c>
      <c r="O548" s="81">
        <v>42644</v>
      </c>
      <c r="P548" s="81">
        <v>43373</v>
      </c>
      <c r="Q548" s="82">
        <v>2189.75</v>
      </c>
      <c r="R548" s="93">
        <v>0.7</v>
      </c>
      <c r="S548" s="82" t="s">
        <v>468</v>
      </c>
      <c r="T548" s="82">
        <v>1532.83</v>
      </c>
    </row>
    <row r="549" spans="2:20" ht="39.6" x14ac:dyDescent="0.25">
      <c r="B549" s="322"/>
      <c r="C549" s="323"/>
      <c r="D549" s="289"/>
      <c r="E549" s="294"/>
      <c r="F549" s="77" t="s">
        <v>2157</v>
      </c>
      <c r="G549" s="78" t="s">
        <v>1373</v>
      </c>
      <c r="H549" s="78" t="s">
        <v>754</v>
      </c>
      <c r="I549" s="79" t="s">
        <v>855</v>
      </c>
      <c r="J549" s="79" t="s">
        <v>504</v>
      </c>
      <c r="K549" s="79" t="s">
        <v>505</v>
      </c>
      <c r="L549" s="95" t="s">
        <v>754</v>
      </c>
      <c r="M549" s="246" t="s">
        <v>83</v>
      </c>
      <c r="N549" s="81">
        <v>42642</v>
      </c>
      <c r="O549" s="81">
        <v>42522</v>
      </c>
      <c r="P549" s="81">
        <v>43251</v>
      </c>
      <c r="Q549" s="82">
        <v>51042.75</v>
      </c>
      <c r="R549" s="93">
        <v>0.6</v>
      </c>
      <c r="S549" s="82" t="s">
        <v>468</v>
      </c>
      <c r="T549" s="82">
        <v>30625.65</v>
      </c>
    </row>
    <row r="550" spans="2:20" ht="52.8" x14ac:dyDescent="0.25">
      <c r="B550" s="322"/>
      <c r="C550" s="323"/>
      <c r="D550" s="289"/>
      <c r="E550" s="294"/>
      <c r="F550" s="76" t="s">
        <v>1943</v>
      </c>
      <c r="G550" s="88" t="s">
        <v>1634</v>
      </c>
      <c r="H550" s="89" t="s">
        <v>1635</v>
      </c>
      <c r="I550" s="103" t="s">
        <v>1639</v>
      </c>
      <c r="J550" s="68" t="s">
        <v>496</v>
      </c>
      <c r="K550" s="68" t="s">
        <v>505</v>
      </c>
      <c r="L550" s="273" t="s">
        <v>1704</v>
      </c>
      <c r="M550" s="247" t="s">
        <v>14</v>
      </c>
      <c r="N550" s="90">
        <v>42948</v>
      </c>
      <c r="O550" s="90">
        <v>42670</v>
      </c>
      <c r="P550" s="90">
        <v>43399</v>
      </c>
      <c r="Q550" s="82">
        <v>4800</v>
      </c>
      <c r="R550" s="93">
        <v>0.6</v>
      </c>
      <c r="S550" s="82" t="s">
        <v>468</v>
      </c>
      <c r="T550" s="82">
        <v>2880</v>
      </c>
    </row>
    <row r="551" spans="2:20" ht="52.8" x14ac:dyDescent="0.25">
      <c r="B551" s="322"/>
      <c r="C551" s="323"/>
      <c r="D551" s="289"/>
      <c r="E551" s="294"/>
      <c r="F551" s="67" t="s">
        <v>2158</v>
      </c>
      <c r="G551" s="67" t="s">
        <v>1614</v>
      </c>
      <c r="H551" s="67" t="s">
        <v>1615</v>
      </c>
      <c r="I551" s="79" t="s">
        <v>1640</v>
      </c>
      <c r="J551" s="68" t="s">
        <v>496</v>
      </c>
      <c r="K551" s="68" t="s">
        <v>505</v>
      </c>
      <c r="L551" s="263" t="s">
        <v>1707</v>
      </c>
      <c r="M551" s="255" t="s">
        <v>28</v>
      </c>
      <c r="N551" s="69">
        <v>42949</v>
      </c>
      <c r="O551" s="69">
        <v>42698</v>
      </c>
      <c r="P551" s="69">
        <v>43427</v>
      </c>
      <c r="Q551" s="82">
        <v>6187.5</v>
      </c>
      <c r="R551" s="93">
        <v>0.7</v>
      </c>
      <c r="S551" s="82" t="s">
        <v>468</v>
      </c>
      <c r="T551" s="82">
        <v>4331.25</v>
      </c>
    </row>
    <row r="552" spans="2:20" ht="66" x14ac:dyDescent="0.25">
      <c r="B552" s="322"/>
      <c r="C552" s="323"/>
      <c r="D552" s="289"/>
      <c r="E552" s="294"/>
      <c r="F552" s="77" t="s">
        <v>2158</v>
      </c>
      <c r="G552" s="78" t="s">
        <v>1374</v>
      </c>
      <c r="H552" s="78" t="s">
        <v>1178</v>
      </c>
      <c r="I552" s="79" t="s">
        <v>1212</v>
      </c>
      <c r="J552" s="79" t="s">
        <v>504</v>
      </c>
      <c r="K552" s="79" t="s">
        <v>505</v>
      </c>
      <c r="L552" s="95" t="s">
        <v>1192</v>
      </c>
      <c r="M552" s="246" t="s">
        <v>33</v>
      </c>
      <c r="N552" s="81">
        <v>42831</v>
      </c>
      <c r="O552" s="81">
        <v>42767</v>
      </c>
      <c r="P552" s="81">
        <v>43496</v>
      </c>
      <c r="Q552" s="82">
        <v>23285.71</v>
      </c>
      <c r="R552" s="93">
        <v>0.7</v>
      </c>
      <c r="S552" s="82" t="s">
        <v>468</v>
      </c>
      <c r="T552" s="82">
        <v>16300</v>
      </c>
    </row>
    <row r="553" spans="2:20" ht="40.200000000000003" thickBot="1" x14ac:dyDescent="0.3">
      <c r="B553" s="322"/>
      <c r="C553" s="323"/>
      <c r="D553" s="289"/>
      <c r="E553" s="302"/>
      <c r="F553" s="131" t="s">
        <v>2158</v>
      </c>
      <c r="G553" s="132" t="s">
        <v>1375</v>
      </c>
      <c r="H553" s="132" t="s">
        <v>1179</v>
      </c>
      <c r="I553" s="111" t="s">
        <v>1213</v>
      </c>
      <c r="J553" s="111" t="s">
        <v>504</v>
      </c>
      <c r="K553" s="111" t="s">
        <v>505</v>
      </c>
      <c r="L553" s="160" t="s">
        <v>1193</v>
      </c>
      <c r="M553" s="251" t="s">
        <v>36</v>
      </c>
      <c r="N553" s="135">
        <v>42831</v>
      </c>
      <c r="O553" s="135">
        <v>42795</v>
      </c>
      <c r="P553" s="135">
        <v>43524</v>
      </c>
      <c r="Q553" s="136">
        <v>15267.86</v>
      </c>
      <c r="R553" s="142">
        <v>0.7</v>
      </c>
      <c r="S553" s="136" t="s">
        <v>468</v>
      </c>
      <c r="T553" s="136">
        <v>10687.5</v>
      </c>
    </row>
    <row r="554" spans="2:20" ht="13.8" thickBot="1" x14ac:dyDescent="0.3">
      <c r="B554" s="322"/>
      <c r="C554" s="323"/>
      <c r="D554" s="290"/>
      <c r="E554" s="292" t="s">
        <v>505</v>
      </c>
      <c r="F554" s="293"/>
      <c r="G554" s="293"/>
      <c r="H554" s="293"/>
      <c r="I554" s="293"/>
      <c r="J554" s="293"/>
      <c r="K554" s="138">
        <f>COUNTA(K518:K553)</f>
        <v>36</v>
      </c>
      <c r="L554" s="339"/>
      <c r="M554" s="340"/>
      <c r="N554" s="340"/>
      <c r="O554" s="340"/>
      <c r="P554" s="341"/>
      <c r="Q554" s="140">
        <f>SUM(Q518:Q553)</f>
        <v>5604364.0899999999</v>
      </c>
      <c r="R554" s="337"/>
      <c r="S554" s="338"/>
      <c r="T554" s="140">
        <f>SUM(T518:T553)</f>
        <v>4421897.28</v>
      </c>
    </row>
    <row r="555" spans="2:20" s="17" customFormat="1" ht="39.6" x14ac:dyDescent="0.25">
      <c r="B555" s="322"/>
      <c r="C555" s="323"/>
      <c r="D555" s="289"/>
      <c r="E555" s="150" t="s">
        <v>2082</v>
      </c>
      <c r="F555" s="150" t="s">
        <v>1740</v>
      </c>
      <c r="G555" s="150" t="s">
        <v>1741</v>
      </c>
      <c r="H555" s="150" t="s">
        <v>1784</v>
      </c>
      <c r="I555" s="150" t="s">
        <v>1785</v>
      </c>
      <c r="J555" s="150" t="s">
        <v>504</v>
      </c>
      <c r="K555" s="123" t="s">
        <v>1783</v>
      </c>
      <c r="L555" s="276" t="s">
        <v>1784</v>
      </c>
      <c r="M555" s="253" t="s">
        <v>1</v>
      </c>
      <c r="N555" s="151">
        <v>43033</v>
      </c>
      <c r="O555" s="151">
        <v>42984</v>
      </c>
      <c r="P555" s="151">
        <v>43312</v>
      </c>
      <c r="Q555" s="152">
        <v>85123.57</v>
      </c>
      <c r="R555" s="154">
        <v>0.4</v>
      </c>
      <c r="S555" s="152" t="s">
        <v>362</v>
      </c>
      <c r="T555" s="152">
        <v>34049.43</v>
      </c>
    </row>
    <row r="556" spans="2:20" s="17" customFormat="1" ht="52.8" x14ac:dyDescent="0.25">
      <c r="B556" s="322"/>
      <c r="C556" s="323"/>
      <c r="D556" s="289"/>
      <c r="E556" s="182" t="s">
        <v>2082</v>
      </c>
      <c r="F556" s="182" t="s">
        <v>1740</v>
      </c>
      <c r="G556" s="182" t="s">
        <v>2213</v>
      </c>
      <c r="H556" s="182" t="s">
        <v>2224</v>
      </c>
      <c r="I556" s="182" t="s">
        <v>2222</v>
      </c>
      <c r="J556" s="182" t="s">
        <v>504</v>
      </c>
      <c r="K556" s="181" t="s">
        <v>1783</v>
      </c>
      <c r="L556" s="95" t="s">
        <v>2217</v>
      </c>
      <c r="M556" s="247" t="s">
        <v>473</v>
      </c>
      <c r="N556" s="81">
        <v>43166</v>
      </c>
      <c r="O556" s="81">
        <v>42916</v>
      </c>
      <c r="P556" s="81">
        <v>43100</v>
      </c>
      <c r="Q556" s="82">
        <v>60894.59</v>
      </c>
      <c r="R556" s="93">
        <v>0.4</v>
      </c>
      <c r="S556" s="82" t="s">
        <v>362</v>
      </c>
      <c r="T556" s="201">
        <v>24357.84</v>
      </c>
    </row>
    <row r="557" spans="2:20" s="17" customFormat="1" ht="66" x14ac:dyDescent="0.25">
      <c r="B557" s="322"/>
      <c r="C557" s="323"/>
      <c r="D557" s="289"/>
      <c r="E557" s="182" t="s">
        <v>2082</v>
      </c>
      <c r="F557" s="182" t="s">
        <v>1740</v>
      </c>
      <c r="G557" s="182" t="s">
        <v>2212</v>
      </c>
      <c r="H557" s="182" t="s">
        <v>2225</v>
      </c>
      <c r="I557" s="182" t="s">
        <v>2223</v>
      </c>
      <c r="J557" s="182" t="s">
        <v>504</v>
      </c>
      <c r="K557" s="181" t="s">
        <v>1783</v>
      </c>
      <c r="L557" s="95" t="s">
        <v>2215</v>
      </c>
      <c r="M557" s="247" t="s">
        <v>473</v>
      </c>
      <c r="N557" s="81">
        <v>43166</v>
      </c>
      <c r="O557" s="81">
        <v>42948</v>
      </c>
      <c r="P557" s="81">
        <v>43496</v>
      </c>
      <c r="Q557" s="82">
        <v>15497.45</v>
      </c>
      <c r="R557" s="93">
        <v>0.4</v>
      </c>
      <c r="S557" s="82" t="s">
        <v>362</v>
      </c>
      <c r="T557" s="201">
        <v>6198.98</v>
      </c>
    </row>
    <row r="558" spans="2:20" s="17" customFormat="1" ht="79.2" x14ac:dyDescent="0.25">
      <c r="B558" s="322"/>
      <c r="C558" s="323"/>
      <c r="D558" s="289"/>
      <c r="E558" s="134" t="s">
        <v>2082</v>
      </c>
      <c r="F558" s="134" t="s">
        <v>1740</v>
      </c>
      <c r="G558" s="134" t="s">
        <v>2083</v>
      </c>
      <c r="H558" s="134" t="s">
        <v>2084</v>
      </c>
      <c r="I558" s="134" t="s">
        <v>2085</v>
      </c>
      <c r="J558" s="134" t="s">
        <v>504</v>
      </c>
      <c r="K558" s="111" t="s">
        <v>1783</v>
      </c>
      <c r="L558" s="160" t="s">
        <v>2086</v>
      </c>
      <c r="M558" s="254" t="s">
        <v>473</v>
      </c>
      <c r="N558" s="135">
        <v>43140</v>
      </c>
      <c r="O558" s="135">
        <v>43010</v>
      </c>
      <c r="P558" s="135">
        <v>43281</v>
      </c>
      <c r="Q558" s="136">
        <v>5050</v>
      </c>
      <c r="R558" s="142">
        <v>0.4</v>
      </c>
      <c r="S558" s="136" t="s">
        <v>362</v>
      </c>
      <c r="T558" s="136">
        <v>2020</v>
      </c>
    </row>
    <row r="559" spans="2:20" s="17" customFormat="1" ht="92.4" x14ac:dyDescent="0.25">
      <c r="B559" s="322"/>
      <c r="C559" s="323"/>
      <c r="D559" s="290"/>
      <c r="E559" s="233" t="s">
        <v>2082</v>
      </c>
      <c r="F559" s="233" t="s">
        <v>1740</v>
      </c>
      <c r="G559" s="233" t="s">
        <v>2226</v>
      </c>
      <c r="H559" s="233" t="s">
        <v>2227</v>
      </c>
      <c r="I559" s="233" t="s">
        <v>2228</v>
      </c>
      <c r="J559" s="233" t="s">
        <v>504</v>
      </c>
      <c r="K559" s="235" t="s">
        <v>1783</v>
      </c>
      <c r="L559" s="160" t="s">
        <v>2229</v>
      </c>
      <c r="M559" s="254" t="s">
        <v>473</v>
      </c>
      <c r="N559" s="135">
        <v>43187</v>
      </c>
      <c r="O559" s="135">
        <v>42993</v>
      </c>
      <c r="P559" s="135">
        <v>43539</v>
      </c>
      <c r="Q559" s="136">
        <v>79640</v>
      </c>
      <c r="R559" s="142">
        <v>0.5</v>
      </c>
      <c r="S559" s="136" t="s">
        <v>362</v>
      </c>
      <c r="T559" s="136">
        <v>39820</v>
      </c>
    </row>
    <row r="560" spans="2:20" s="17" customFormat="1" ht="66.599999999999994" thickBot="1" x14ac:dyDescent="0.3">
      <c r="B560" s="322"/>
      <c r="C560" s="323"/>
      <c r="D560" s="290"/>
      <c r="E560" s="196" t="s">
        <v>2082</v>
      </c>
      <c r="F560" s="196" t="s">
        <v>1740</v>
      </c>
      <c r="G560" s="196" t="s">
        <v>2385</v>
      </c>
      <c r="H560" s="196" t="s">
        <v>2411</v>
      </c>
      <c r="I560" s="196" t="s">
        <v>2412</v>
      </c>
      <c r="J560" s="196" t="s">
        <v>2392</v>
      </c>
      <c r="K560" s="197" t="s">
        <v>2413</v>
      </c>
      <c r="L560" s="278" t="s">
        <v>2398</v>
      </c>
      <c r="M560" s="197" t="s">
        <v>473</v>
      </c>
      <c r="N560" s="198">
        <v>43256</v>
      </c>
      <c r="O560" s="198">
        <v>43221</v>
      </c>
      <c r="P560" s="198">
        <v>43769</v>
      </c>
      <c r="Q560" s="199">
        <v>12849.59</v>
      </c>
      <c r="R560" s="200">
        <v>0.4</v>
      </c>
      <c r="S560" s="199" t="s">
        <v>362</v>
      </c>
      <c r="T560" s="199">
        <v>5139.84</v>
      </c>
    </row>
    <row r="561" spans="2:20" ht="13.8" thickBot="1" x14ac:dyDescent="0.3">
      <c r="B561" s="322"/>
      <c r="C561" s="323"/>
      <c r="D561" s="290"/>
      <c r="E561" s="292" t="s">
        <v>1783</v>
      </c>
      <c r="F561" s="293"/>
      <c r="G561" s="293"/>
      <c r="H561" s="293"/>
      <c r="I561" s="293"/>
      <c r="J561" s="293"/>
      <c r="K561" s="138">
        <f>COUNTA(K555:K560)</f>
        <v>6</v>
      </c>
      <c r="L561" s="339"/>
      <c r="M561" s="340"/>
      <c r="N561" s="340"/>
      <c r="O561" s="340"/>
      <c r="P561" s="341"/>
      <c r="Q561" s="140">
        <f>SUM(Q555:Q560)</f>
        <v>259055.2</v>
      </c>
      <c r="R561" s="332"/>
      <c r="S561" s="333"/>
      <c r="T561" s="140">
        <f>SUM(T555:T560)</f>
        <v>111586.09</v>
      </c>
    </row>
    <row r="562" spans="2:20" ht="79.2" x14ac:dyDescent="0.25">
      <c r="B562" s="322"/>
      <c r="C562" s="323"/>
      <c r="D562" s="289"/>
      <c r="E562" s="301" t="s">
        <v>690</v>
      </c>
      <c r="F562" s="301" t="s">
        <v>1810</v>
      </c>
      <c r="G562" s="150" t="s">
        <v>1811</v>
      </c>
      <c r="H562" s="150" t="s">
        <v>1812</v>
      </c>
      <c r="I562" s="150" t="s">
        <v>1818</v>
      </c>
      <c r="J562" s="150" t="s">
        <v>504</v>
      </c>
      <c r="K562" s="123" t="s">
        <v>694</v>
      </c>
      <c r="L562" s="276" t="s">
        <v>1824</v>
      </c>
      <c r="M562" s="253" t="s">
        <v>295</v>
      </c>
      <c r="N562" s="151">
        <v>43063</v>
      </c>
      <c r="O562" s="151">
        <v>41791</v>
      </c>
      <c r="P562" s="151">
        <v>43100</v>
      </c>
      <c r="Q562" s="152">
        <v>190860</v>
      </c>
      <c r="R562" s="154">
        <v>0.7</v>
      </c>
      <c r="S562" s="152" t="s">
        <v>362</v>
      </c>
      <c r="T562" s="152">
        <v>133602</v>
      </c>
    </row>
    <row r="563" spans="2:20" ht="79.2" x14ac:dyDescent="0.25">
      <c r="B563" s="322"/>
      <c r="C563" s="323"/>
      <c r="D563" s="289"/>
      <c r="E563" s="294"/>
      <c r="F563" s="294"/>
      <c r="G563" s="80" t="s">
        <v>1811</v>
      </c>
      <c r="H563" s="80" t="s">
        <v>1813</v>
      </c>
      <c r="I563" s="80" t="s">
        <v>1819</v>
      </c>
      <c r="J563" s="80" t="s">
        <v>504</v>
      </c>
      <c r="K563" s="79" t="s">
        <v>694</v>
      </c>
      <c r="L563" s="95" t="s">
        <v>1825</v>
      </c>
      <c r="M563" s="247" t="s">
        <v>295</v>
      </c>
      <c r="N563" s="81">
        <v>43063</v>
      </c>
      <c r="O563" s="81">
        <v>42552</v>
      </c>
      <c r="P563" s="81">
        <v>43100</v>
      </c>
      <c r="Q563" s="82">
        <v>314880</v>
      </c>
      <c r="R563" s="93">
        <v>0.7</v>
      </c>
      <c r="S563" s="82" t="s">
        <v>362</v>
      </c>
      <c r="T563" s="82">
        <v>220416</v>
      </c>
    </row>
    <row r="564" spans="2:20" ht="79.2" x14ac:dyDescent="0.25">
      <c r="B564" s="322"/>
      <c r="C564" s="323"/>
      <c r="D564" s="289"/>
      <c r="E564" s="294"/>
      <c r="F564" s="294"/>
      <c r="G564" s="80" t="s">
        <v>1348</v>
      </c>
      <c r="H564" s="80" t="s">
        <v>1814</v>
      </c>
      <c r="I564" s="80" t="s">
        <v>1820</v>
      </c>
      <c r="J564" s="80" t="s">
        <v>504</v>
      </c>
      <c r="K564" s="79" t="s">
        <v>694</v>
      </c>
      <c r="L564" s="95" t="s">
        <v>1826</v>
      </c>
      <c r="M564" s="247" t="s">
        <v>4</v>
      </c>
      <c r="N564" s="81">
        <v>43063</v>
      </c>
      <c r="O564" s="81">
        <v>42475</v>
      </c>
      <c r="P564" s="81">
        <v>43830</v>
      </c>
      <c r="Q564" s="82">
        <v>132250</v>
      </c>
      <c r="R564" s="93">
        <v>0.7</v>
      </c>
      <c r="S564" s="82" t="s">
        <v>362</v>
      </c>
      <c r="T564" s="82">
        <v>92575</v>
      </c>
    </row>
    <row r="565" spans="2:20" ht="92.4" x14ac:dyDescent="0.25">
      <c r="B565" s="322"/>
      <c r="C565" s="323"/>
      <c r="D565" s="289"/>
      <c r="E565" s="294"/>
      <c r="F565" s="294"/>
      <c r="G565" s="80" t="s">
        <v>1862</v>
      </c>
      <c r="H565" s="80" t="s">
        <v>1815</v>
      </c>
      <c r="I565" s="80" t="s">
        <v>1821</v>
      </c>
      <c r="J565" s="80" t="s">
        <v>504</v>
      </c>
      <c r="K565" s="79" t="s">
        <v>694</v>
      </c>
      <c r="L565" s="95" t="s">
        <v>1827</v>
      </c>
      <c r="M565" s="246" t="s">
        <v>1998</v>
      </c>
      <c r="N565" s="81">
        <v>43063</v>
      </c>
      <c r="O565" s="81">
        <v>42309</v>
      </c>
      <c r="P565" s="81">
        <v>43465</v>
      </c>
      <c r="Q565" s="82">
        <v>397449</v>
      </c>
      <c r="R565" s="93">
        <v>0.7</v>
      </c>
      <c r="S565" s="82" t="s">
        <v>362</v>
      </c>
      <c r="T565" s="82">
        <v>278214.3</v>
      </c>
    </row>
    <row r="566" spans="2:20" ht="92.4" x14ac:dyDescent="0.25">
      <c r="B566" s="322"/>
      <c r="C566" s="323"/>
      <c r="D566" s="289"/>
      <c r="E566" s="294"/>
      <c r="F566" s="294"/>
      <c r="G566" s="80" t="s">
        <v>1341</v>
      </c>
      <c r="H566" s="80" t="s">
        <v>1816</v>
      </c>
      <c r="I566" s="80" t="s">
        <v>1822</v>
      </c>
      <c r="J566" s="80" t="s">
        <v>504</v>
      </c>
      <c r="K566" s="79" t="s">
        <v>694</v>
      </c>
      <c r="L566" s="95" t="s">
        <v>1828</v>
      </c>
      <c r="M566" s="247" t="s">
        <v>1142</v>
      </c>
      <c r="N566" s="81">
        <v>43063</v>
      </c>
      <c r="O566" s="81">
        <v>42530</v>
      </c>
      <c r="P566" s="81">
        <v>43646</v>
      </c>
      <c r="Q566" s="82">
        <v>474950</v>
      </c>
      <c r="R566" s="93">
        <v>0.7</v>
      </c>
      <c r="S566" s="82" t="s">
        <v>362</v>
      </c>
      <c r="T566" s="82">
        <v>332465</v>
      </c>
    </row>
    <row r="567" spans="2:20" ht="92.4" x14ac:dyDescent="0.25">
      <c r="B567" s="322"/>
      <c r="C567" s="323"/>
      <c r="D567" s="289"/>
      <c r="E567" s="294"/>
      <c r="F567" s="294"/>
      <c r="G567" s="80" t="s">
        <v>1863</v>
      </c>
      <c r="H567" s="80" t="s">
        <v>1817</v>
      </c>
      <c r="I567" s="80" t="s">
        <v>1823</v>
      </c>
      <c r="J567" s="80" t="s">
        <v>504</v>
      </c>
      <c r="K567" s="79" t="s">
        <v>694</v>
      </c>
      <c r="L567" s="95" t="s">
        <v>1829</v>
      </c>
      <c r="M567" s="247" t="s">
        <v>40</v>
      </c>
      <c r="N567" s="81">
        <v>43063</v>
      </c>
      <c r="O567" s="81">
        <v>42278</v>
      </c>
      <c r="P567" s="81">
        <v>43312</v>
      </c>
      <c r="Q567" s="82">
        <v>287500</v>
      </c>
      <c r="R567" s="93">
        <v>0.7</v>
      </c>
      <c r="S567" s="82" t="s">
        <v>362</v>
      </c>
      <c r="T567" s="82">
        <v>201250</v>
      </c>
    </row>
    <row r="568" spans="2:20" ht="92.4" x14ac:dyDescent="0.25">
      <c r="B568" s="322"/>
      <c r="C568" s="323"/>
      <c r="D568" s="289"/>
      <c r="E568" s="294"/>
      <c r="F568" s="294"/>
      <c r="G568" s="80" t="s">
        <v>691</v>
      </c>
      <c r="H568" s="80" t="s">
        <v>1878</v>
      </c>
      <c r="I568" s="80" t="s">
        <v>1879</v>
      </c>
      <c r="J568" s="80" t="s">
        <v>504</v>
      </c>
      <c r="K568" s="79" t="s">
        <v>694</v>
      </c>
      <c r="L568" s="95" t="s">
        <v>1829</v>
      </c>
      <c r="M568" s="247" t="s">
        <v>473</v>
      </c>
      <c r="N568" s="81">
        <v>43096</v>
      </c>
      <c r="O568" s="81">
        <v>42193</v>
      </c>
      <c r="P568" s="81">
        <v>44926</v>
      </c>
      <c r="Q568" s="82">
        <v>101369.83</v>
      </c>
      <c r="R568" s="93">
        <v>0.7</v>
      </c>
      <c r="S568" s="82" t="s">
        <v>362</v>
      </c>
      <c r="T568" s="82">
        <v>70958.880000000005</v>
      </c>
    </row>
    <row r="569" spans="2:20" ht="92.4" x14ac:dyDescent="0.25">
      <c r="B569" s="322"/>
      <c r="C569" s="323"/>
      <c r="D569" s="289"/>
      <c r="E569" s="294"/>
      <c r="F569" s="294"/>
      <c r="G569" s="80" t="s">
        <v>823</v>
      </c>
      <c r="H569" s="80" t="s">
        <v>1867</v>
      </c>
      <c r="I569" s="80" t="s">
        <v>1864</v>
      </c>
      <c r="J569" s="80" t="s">
        <v>504</v>
      </c>
      <c r="K569" s="79" t="s">
        <v>694</v>
      </c>
      <c r="L569" s="95" t="s">
        <v>1870</v>
      </c>
      <c r="M569" s="246" t="s">
        <v>1873</v>
      </c>
      <c r="N569" s="81">
        <v>43091</v>
      </c>
      <c r="O569" s="81">
        <v>43160</v>
      </c>
      <c r="P569" s="81">
        <v>43921</v>
      </c>
      <c r="Q569" s="82">
        <v>57500</v>
      </c>
      <c r="R569" s="93">
        <v>0.7</v>
      </c>
      <c r="S569" s="82" t="s">
        <v>362</v>
      </c>
      <c r="T569" s="82">
        <v>40250</v>
      </c>
    </row>
    <row r="570" spans="2:20" ht="79.2" x14ac:dyDescent="0.25">
      <c r="B570" s="322"/>
      <c r="C570" s="323"/>
      <c r="D570" s="289"/>
      <c r="E570" s="294"/>
      <c r="F570" s="294"/>
      <c r="G570" s="80" t="s">
        <v>823</v>
      </c>
      <c r="H570" s="80" t="s">
        <v>1868</v>
      </c>
      <c r="I570" s="80" t="s">
        <v>1865</v>
      </c>
      <c r="J570" s="80" t="s">
        <v>504</v>
      </c>
      <c r="K570" s="79" t="s">
        <v>694</v>
      </c>
      <c r="L570" s="95" t="s">
        <v>1871</v>
      </c>
      <c r="M570" s="246" t="s">
        <v>1873</v>
      </c>
      <c r="N570" s="81">
        <v>43091</v>
      </c>
      <c r="O570" s="81">
        <v>43101</v>
      </c>
      <c r="P570" s="81">
        <v>44196</v>
      </c>
      <c r="Q570" s="82">
        <v>69000</v>
      </c>
      <c r="R570" s="93">
        <v>0.7</v>
      </c>
      <c r="S570" s="82" t="s">
        <v>362</v>
      </c>
      <c r="T570" s="82">
        <v>48300</v>
      </c>
    </row>
    <row r="571" spans="2:20" ht="93" thickBot="1" x14ac:dyDescent="0.3">
      <c r="B571" s="322"/>
      <c r="C571" s="323"/>
      <c r="D571" s="289"/>
      <c r="E571" s="302"/>
      <c r="F571" s="302"/>
      <c r="G571" s="134" t="s">
        <v>1352</v>
      </c>
      <c r="H571" s="134" t="s">
        <v>1869</v>
      </c>
      <c r="I571" s="134" t="s">
        <v>1866</v>
      </c>
      <c r="J571" s="134" t="s">
        <v>504</v>
      </c>
      <c r="K571" s="111" t="s">
        <v>694</v>
      </c>
      <c r="L571" s="160" t="s">
        <v>1872</v>
      </c>
      <c r="M571" s="254" t="s">
        <v>295</v>
      </c>
      <c r="N571" s="135">
        <v>43090</v>
      </c>
      <c r="O571" s="135">
        <v>42887</v>
      </c>
      <c r="P571" s="135">
        <v>44165</v>
      </c>
      <c r="Q571" s="136">
        <v>458537.48</v>
      </c>
      <c r="R571" s="142">
        <v>0.7</v>
      </c>
      <c r="S571" s="136" t="s">
        <v>362</v>
      </c>
      <c r="T571" s="136">
        <v>320976.24</v>
      </c>
    </row>
    <row r="572" spans="2:20" ht="13.8" thickBot="1" x14ac:dyDescent="0.3">
      <c r="B572" s="322"/>
      <c r="C572" s="323"/>
      <c r="D572" s="291"/>
      <c r="E572" s="292" t="s">
        <v>694</v>
      </c>
      <c r="F572" s="293"/>
      <c r="G572" s="293"/>
      <c r="H572" s="293"/>
      <c r="I572" s="293"/>
      <c r="J572" s="293"/>
      <c r="K572" s="138">
        <f>COUNTA(K562:K571)</f>
        <v>10</v>
      </c>
      <c r="L572" s="339"/>
      <c r="M572" s="340"/>
      <c r="N572" s="340"/>
      <c r="O572" s="340"/>
      <c r="P572" s="341"/>
      <c r="Q572" s="140">
        <f>SUM(Q562:Q571)</f>
        <v>2484296.31</v>
      </c>
      <c r="R572" s="332"/>
      <c r="S572" s="333"/>
      <c r="T572" s="140">
        <f>SUM(T562:T571)</f>
        <v>1739007.4200000002</v>
      </c>
    </row>
    <row r="573" spans="2:20" ht="13.8" thickBot="1" x14ac:dyDescent="0.3">
      <c r="B573" s="322"/>
      <c r="C573" s="324"/>
      <c r="D573" s="295" t="s">
        <v>2182</v>
      </c>
      <c r="E573" s="296"/>
      <c r="F573" s="296"/>
      <c r="G573" s="296"/>
      <c r="H573" s="296"/>
      <c r="I573" s="296"/>
      <c r="J573" s="296"/>
      <c r="K573" s="128">
        <f>K554+K504+K517+K561+K572</f>
        <v>66</v>
      </c>
      <c r="L573" s="348"/>
      <c r="M573" s="349"/>
      <c r="N573" s="349"/>
      <c r="O573" s="349"/>
      <c r="P573" s="350"/>
      <c r="Q573" s="129">
        <f>Q554+Q504+Q517+Q561+Q572</f>
        <v>14840554.059999999</v>
      </c>
      <c r="R573" s="344"/>
      <c r="S573" s="345"/>
      <c r="T573" s="129">
        <f t="shared" ref="T573" si="0">T554+T504+T517+T561+T572</f>
        <v>11466761.560000001</v>
      </c>
    </row>
    <row r="574" spans="2:20" ht="52.8" x14ac:dyDescent="0.25">
      <c r="B574" s="322"/>
      <c r="C574" s="323"/>
      <c r="D574" s="312" t="s">
        <v>2183</v>
      </c>
      <c r="E574" s="147" t="s">
        <v>875</v>
      </c>
      <c r="F574" s="123" t="s">
        <v>874</v>
      </c>
      <c r="G574" s="148" t="s">
        <v>469</v>
      </c>
      <c r="H574" s="159" t="s">
        <v>876</v>
      </c>
      <c r="I574" s="149" t="s">
        <v>877</v>
      </c>
      <c r="J574" s="123" t="s">
        <v>584</v>
      </c>
      <c r="K574" s="123" t="s">
        <v>872</v>
      </c>
      <c r="L574" s="276" t="s">
        <v>873</v>
      </c>
      <c r="M574" s="253" t="s">
        <v>473</v>
      </c>
      <c r="N574" s="151">
        <v>42688</v>
      </c>
      <c r="O574" s="125">
        <v>41699</v>
      </c>
      <c r="P574" s="151">
        <v>42735</v>
      </c>
      <c r="Q574" s="152">
        <v>7826768.6600000001</v>
      </c>
      <c r="R574" s="127">
        <v>0.8</v>
      </c>
      <c r="S574" s="152" t="s">
        <v>468</v>
      </c>
      <c r="T574" s="152">
        <v>6261414.9299999997</v>
      </c>
    </row>
    <row r="575" spans="2:20" ht="171.6" x14ac:dyDescent="0.25">
      <c r="B575" s="322"/>
      <c r="C575" s="323"/>
      <c r="D575" s="299"/>
      <c r="E575" s="97" t="s">
        <v>1121</v>
      </c>
      <c r="F575" s="79" t="s">
        <v>1120</v>
      </c>
      <c r="G575" s="78" t="s">
        <v>1376</v>
      </c>
      <c r="H575" s="104" t="s">
        <v>1121</v>
      </c>
      <c r="I575" s="96" t="s">
        <v>1119</v>
      </c>
      <c r="J575" s="79" t="s">
        <v>584</v>
      </c>
      <c r="K575" s="79" t="s">
        <v>872</v>
      </c>
      <c r="L575" s="95" t="s">
        <v>1122</v>
      </c>
      <c r="M575" s="247" t="s">
        <v>473</v>
      </c>
      <c r="N575" s="81">
        <v>42811</v>
      </c>
      <c r="O575" s="69">
        <v>42186</v>
      </c>
      <c r="P575" s="81">
        <v>43465</v>
      </c>
      <c r="Q575" s="82">
        <v>1250000</v>
      </c>
      <c r="R575" s="71">
        <v>0.8</v>
      </c>
      <c r="S575" s="82" t="s">
        <v>468</v>
      </c>
      <c r="T575" s="82">
        <v>1000000</v>
      </c>
    </row>
    <row r="576" spans="2:20" ht="40.200000000000003" thickBot="1" x14ac:dyDescent="0.3">
      <c r="B576" s="322"/>
      <c r="C576" s="323"/>
      <c r="D576" s="299"/>
      <c r="E576" s="130" t="s">
        <v>1745</v>
      </c>
      <c r="F576" s="111" t="s">
        <v>1746</v>
      </c>
      <c r="G576" s="132" t="s">
        <v>1747</v>
      </c>
      <c r="H576" s="145" t="s">
        <v>1748</v>
      </c>
      <c r="I576" s="133" t="s">
        <v>1749</v>
      </c>
      <c r="J576" s="111" t="s">
        <v>1750</v>
      </c>
      <c r="K576" s="111" t="s">
        <v>872</v>
      </c>
      <c r="L576" s="160" t="s">
        <v>1748</v>
      </c>
      <c r="M576" s="254"/>
      <c r="N576" s="135">
        <v>43035</v>
      </c>
      <c r="O576" s="113">
        <v>42186</v>
      </c>
      <c r="P576" s="135">
        <v>43281</v>
      </c>
      <c r="Q576" s="136">
        <v>642486.96</v>
      </c>
      <c r="R576" s="115">
        <v>0.8</v>
      </c>
      <c r="S576" s="136" t="s">
        <v>468</v>
      </c>
      <c r="T576" s="136">
        <v>513989.57</v>
      </c>
    </row>
    <row r="577" spans="2:20" ht="13.8" thickBot="1" x14ac:dyDescent="0.3">
      <c r="B577" s="322"/>
      <c r="C577" s="323"/>
      <c r="D577" s="300"/>
      <c r="E577" s="292" t="s">
        <v>872</v>
      </c>
      <c r="F577" s="293"/>
      <c r="G577" s="293"/>
      <c r="H577" s="293"/>
      <c r="I577" s="293"/>
      <c r="J577" s="293"/>
      <c r="K577" s="138">
        <f>COUNTA(K574:K576)</f>
        <v>3</v>
      </c>
      <c r="L577" s="339"/>
      <c r="M577" s="340"/>
      <c r="N577" s="340"/>
      <c r="O577" s="340"/>
      <c r="P577" s="341"/>
      <c r="Q577" s="140">
        <f>SUM(Q574:Q576)</f>
        <v>9719255.620000001</v>
      </c>
      <c r="R577" s="337"/>
      <c r="S577" s="338"/>
      <c r="T577" s="140">
        <f>SUM(T574:T576)</f>
        <v>7775404.5</v>
      </c>
    </row>
    <row r="578" spans="2:20" ht="79.2" x14ac:dyDescent="0.25">
      <c r="B578" s="322"/>
      <c r="C578" s="323"/>
      <c r="D578" s="299" t="s">
        <v>2183</v>
      </c>
      <c r="E578" s="147" t="s">
        <v>582</v>
      </c>
      <c r="F578" s="137" t="s">
        <v>951</v>
      </c>
      <c r="G578" s="148" t="s">
        <v>580</v>
      </c>
      <c r="H578" s="148" t="s">
        <v>581</v>
      </c>
      <c r="I578" s="149" t="s">
        <v>583</v>
      </c>
      <c r="J578" s="123" t="s">
        <v>584</v>
      </c>
      <c r="K578" s="123" t="s">
        <v>696</v>
      </c>
      <c r="L578" s="276" t="s">
        <v>585</v>
      </c>
      <c r="M578" s="253" t="s">
        <v>473</v>
      </c>
      <c r="N578" s="151">
        <v>42520</v>
      </c>
      <c r="O578" s="125">
        <v>42491</v>
      </c>
      <c r="P578" s="151">
        <v>43585</v>
      </c>
      <c r="Q578" s="152">
        <v>107000</v>
      </c>
      <c r="R578" s="127">
        <v>0.8</v>
      </c>
      <c r="S578" s="152" t="s">
        <v>468</v>
      </c>
      <c r="T578" s="152">
        <v>85600</v>
      </c>
    </row>
    <row r="579" spans="2:20" ht="79.8" thickBot="1" x14ac:dyDescent="0.3">
      <c r="B579" s="322"/>
      <c r="C579" s="323"/>
      <c r="D579" s="299"/>
      <c r="E579" s="130" t="s">
        <v>582</v>
      </c>
      <c r="F579" s="131" t="s">
        <v>725</v>
      </c>
      <c r="G579" s="132" t="s">
        <v>726</v>
      </c>
      <c r="H579" s="132" t="s">
        <v>727</v>
      </c>
      <c r="I579" s="133" t="s">
        <v>728</v>
      </c>
      <c r="J579" s="111" t="s">
        <v>584</v>
      </c>
      <c r="K579" s="111" t="s">
        <v>696</v>
      </c>
      <c r="L579" s="160" t="s">
        <v>729</v>
      </c>
      <c r="M579" s="254" t="s">
        <v>473</v>
      </c>
      <c r="N579" s="135">
        <v>42635</v>
      </c>
      <c r="O579" s="135">
        <v>42736</v>
      </c>
      <c r="P579" s="135">
        <v>43465</v>
      </c>
      <c r="Q579" s="136">
        <v>98583.7</v>
      </c>
      <c r="R579" s="115">
        <v>0.8</v>
      </c>
      <c r="S579" s="136" t="s">
        <v>468</v>
      </c>
      <c r="T579" s="136">
        <v>78866.95</v>
      </c>
    </row>
    <row r="580" spans="2:20" ht="13.8" thickBot="1" x14ac:dyDescent="0.3">
      <c r="B580" s="322"/>
      <c r="C580" s="323"/>
      <c r="D580" s="300"/>
      <c r="E580" s="292" t="s">
        <v>696</v>
      </c>
      <c r="F580" s="293"/>
      <c r="G580" s="293"/>
      <c r="H580" s="293"/>
      <c r="I580" s="293"/>
      <c r="J580" s="293"/>
      <c r="K580" s="138">
        <f>COUNTA(K578:K579)</f>
        <v>2</v>
      </c>
      <c r="L580" s="339"/>
      <c r="M580" s="340"/>
      <c r="N580" s="340"/>
      <c r="O580" s="340"/>
      <c r="P580" s="341"/>
      <c r="Q580" s="140">
        <f>SUM(Q578:Q579)</f>
        <v>205583.7</v>
      </c>
      <c r="R580" s="337"/>
      <c r="S580" s="338"/>
      <c r="T580" s="140">
        <f>SUM(T578:T579)</f>
        <v>164466.95000000001</v>
      </c>
    </row>
    <row r="581" spans="2:20" ht="79.2" x14ac:dyDescent="0.25">
      <c r="B581" s="322"/>
      <c r="C581" s="323"/>
      <c r="D581" s="299" t="s">
        <v>2183</v>
      </c>
      <c r="E581" s="147" t="s">
        <v>2127</v>
      </c>
      <c r="F581" s="137" t="s">
        <v>2088</v>
      </c>
      <c r="G581" s="148" t="s">
        <v>2128</v>
      </c>
      <c r="H581" s="148" t="s">
        <v>2090</v>
      </c>
      <c r="I581" s="149" t="s">
        <v>2129</v>
      </c>
      <c r="J581" s="123" t="s">
        <v>584</v>
      </c>
      <c r="K581" s="123" t="s">
        <v>2087</v>
      </c>
      <c r="L581" s="276" t="s">
        <v>2092</v>
      </c>
      <c r="M581" s="253" t="s">
        <v>473</v>
      </c>
      <c r="N581" s="151">
        <v>43151</v>
      </c>
      <c r="O581" s="151">
        <v>43229</v>
      </c>
      <c r="P581" s="151">
        <v>43862</v>
      </c>
      <c r="Q581" s="152">
        <v>14518.75</v>
      </c>
      <c r="R581" s="127">
        <v>0.8</v>
      </c>
      <c r="S581" s="152" t="s">
        <v>468</v>
      </c>
      <c r="T581" s="152">
        <v>11615</v>
      </c>
    </row>
    <row r="582" spans="2:20" ht="79.8" thickBot="1" x14ac:dyDescent="0.3">
      <c r="B582" s="322"/>
      <c r="C582" s="323"/>
      <c r="D582" s="299"/>
      <c r="E582" s="130" t="s">
        <v>2127</v>
      </c>
      <c r="F582" s="131" t="s">
        <v>2088</v>
      </c>
      <c r="G582" s="132" t="s">
        <v>2089</v>
      </c>
      <c r="H582" s="132" t="s">
        <v>2090</v>
      </c>
      <c r="I582" s="133" t="s">
        <v>2091</v>
      </c>
      <c r="J582" s="111" t="s">
        <v>584</v>
      </c>
      <c r="K582" s="111" t="s">
        <v>2087</v>
      </c>
      <c r="L582" s="160" t="s">
        <v>2092</v>
      </c>
      <c r="M582" s="254" t="s">
        <v>473</v>
      </c>
      <c r="N582" s="135">
        <v>43147</v>
      </c>
      <c r="O582" s="135">
        <v>43143</v>
      </c>
      <c r="P582" s="135">
        <v>44112</v>
      </c>
      <c r="Q582" s="136">
        <v>145951.16</v>
      </c>
      <c r="R582" s="115">
        <v>0.8</v>
      </c>
      <c r="S582" s="136" t="s">
        <v>468</v>
      </c>
      <c r="T582" s="136">
        <v>116760.93</v>
      </c>
    </row>
    <row r="583" spans="2:20" ht="13.8" thickBot="1" x14ac:dyDescent="0.3">
      <c r="B583" s="322"/>
      <c r="C583" s="323"/>
      <c r="D583" s="300"/>
      <c r="E583" s="292" t="s">
        <v>2087</v>
      </c>
      <c r="F583" s="293"/>
      <c r="G583" s="293"/>
      <c r="H583" s="293"/>
      <c r="I583" s="293"/>
      <c r="J583" s="293"/>
      <c r="K583" s="138">
        <f>COUNTA(K581:K582)</f>
        <v>2</v>
      </c>
      <c r="L583" s="339"/>
      <c r="M583" s="340"/>
      <c r="N583" s="340"/>
      <c r="O583" s="340"/>
      <c r="P583" s="341"/>
      <c r="Q583" s="140">
        <f>SUM(Q581:Q582)</f>
        <v>160469.91</v>
      </c>
      <c r="R583" s="337"/>
      <c r="S583" s="338"/>
      <c r="T583" s="140">
        <f>SUM(T581:T582)</f>
        <v>128375.93</v>
      </c>
    </row>
    <row r="584" spans="2:20" ht="79.2" x14ac:dyDescent="0.25">
      <c r="B584" s="322"/>
      <c r="C584" s="323"/>
      <c r="D584" s="299" t="s">
        <v>2183</v>
      </c>
      <c r="E584" s="147" t="s">
        <v>1561</v>
      </c>
      <c r="F584" s="137" t="s">
        <v>1833</v>
      </c>
      <c r="G584" s="148" t="s">
        <v>1835</v>
      </c>
      <c r="H584" s="148" t="s">
        <v>1848</v>
      </c>
      <c r="I584" s="149" t="s">
        <v>1847</v>
      </c>
      <c r="J584" s="123" t="s">
        <v>584</v>
      </c>
      <c r="K584" s="123" t="s">
        <v>1763</v>
      </c>
      <c r="L584" s="276" t="s">
        <v>1841</v>
      </c>
      <c r="M584" s="253" t="s">
        <v>473</v>
      </c>
      <c r="N584" s="151">
        <v>43041</v>
      </c>
      <c r="O584" s="125">
        <v>43009</v>
      </c>
      <c r="P584" s="151">
        <v>43555</v>
      </c>
      <c r="Q584" s="152">
        <v>13903.56</v>
      </c>
      <c r="R584" s="127">
        <v>0.8</v>
      </c>
      <c r="S584" s="152" t="s">
        <v>468</v>
      </c>
      <c r="T584" s="152">
        <v>11122.85</v>
      </c>
    </row>
    <row r="585" spans="2:20" ht="79.2" x14ac:dyDescent="0.25">
      <c r="B585" s="322"/>
      <c r="C585" s="323"/>
      <c r="D585" s="299"/>
      <c r="E585" s="97" t="s">
        <v>1561</v>
      </c>
      <c r="F585" s="77" t="s">
        <v>1751</v>
      </c>
      <c r="G585" s="78" t="s">
        <v>1752</v>
      </c>
      <c r="H585" s="78" t="s">
        <v>1757</v>
      </c>
      <c r="I585" s="96" t="s">
        <v>1758</v>
      </c>
      <c r="J585" s="79" t="s">
        <v>584</v>
      </c>
      <c r="K585" s="79" t="s">
        <v>1763</v>
      </c>
      <c r="L585" s="95" t="s">
        <v>1832</v>
      </c>
      <c r="M585" s="247" t="s">
        <v>473</v>
      </c>
      <c r="N585" s="81">
        <v>43033</v>
      </c>
      <c r="O585" s="81">
        <v>43045</v>
      </c>
      <c r="P585" s="81">
        <v>43312</v>
      </c>
      <c r="Q585" s="82">
        <v>3791.88</v>
      </c>
      <c r="R585" s="71">
        <v>0.8</v>
      </c>
      <c r="S585" s="82" t="s">
        <v>468</v>
      </c>
      <c r="T585" s="82">
        <v>3033.5</v>
      </c>
    </row>
    <row r="586" spans="2:20" ht="79.2" x14ac:dyDescent="0.25">
      <c r="B586" s="322"/>
      <c r="C586" s="323"/>
      <c r="D586" s="299"/>
      <c r="E586" s="97" t="s">
        <v>1561</v>
      </c>
      <c r="F586" s="77" t="s">
        <v>1834</v>
      </c>
      <c r="G586" s="78" t="s">
        <v>1836</v>
      </c>
      <c r="H586" s="78" t="s">
        <v>1877</v>
      </c>
      <c r="I586" s="96" t="s">
        <v>1853</v>
      </c>
      <c r="J586" s="79" t="s">
        <v>584</v>
      </c>
      <c r="K586" s="79" t="s">
        <v>1763</v>
      </c>
      <c r="L586" s="95" t="s">
        <v>1842</v>
      </c>
      <c r="M586" s="247" t="s">
        <v>473</v>
      </c>
      <c r="N586" s="81">
        <v>43041</v>
      </c>
      <c r="O586" s="81">
        <v>42926</v>
      </c>
      <c r="P586" s="81">
        <v>43465</v>
      </c>
      <c r="Q586" s="82">
        <v>15167.52</v>
      </c>
      <c r="R586" s="71">
        <v>0.8</v>
      </c>
      <c r="S586" s="82" t="s">
        <v>468</v>
      </c>
      <c r="T586" s="82">
        <v>12134.02</v>
      </c>
    </row>
    <row r="587" spans="2:20" ht="92.4" x14ac:dyDescent="0.25">
      <c r="B587" s="322"/>
      <c r="C587" s="323"/>
      <c r="D587" s="299"/>
      <c r="E587" s="97" t="s">
        <v>1561</v>
      </c>
      <c r="F587" s="77" t="s">
        <v>1751</v>
      </c>
      <c r="G587" s="78" t="s">
        <v>1753</v>
      </c>
      <c r="H587" s="78" t="s">
        <v>1757</v>
      </c>
      <c r="I587" s="96" t="s">
        <v>1759</v>
      </c>
      <c r="J587" s="79" t="s">
        <v>584</v>
      </c>
      <c r="K587" s="79" t="s">
        <v>1763</v>
      </c>
      <c r="L587" s="95" t="s">
        <v>1849</v>
      </c>
      <c r="M587" s="247" t="s">
        <v>473</v>
      </c>
      <c r="N587" s="81">
        <v>43033</v>
      </c>
      <c r="O587" s="81">
        <v>42858</v>
      </c>
      <c r="P587" s="81">
        <v>42978</v>
      </c>
      <c r="Q587" s="82">
        <v>1053.3</v>
      </c>
      <c r="R587" s="71">
        <v>0.8</v>
      </c>
      <c r="S587" s="82" t="s">
        <v>468</v>
      </c>
      <c r="T587" s="82">
        <v>842.64</v>
      </c>
    </row>
    <row r="588" spans="2:20" ht="92.4" x14ac:dyDescent="0.25">
      <c r="B588" s="322"/>
      <c r="C588" s="323"/>
      <c r="D588" s="299"/>
      <c r="E588" s="97" t="s">
        <v>1561</v>
      </c>
      <c r="F588" s="77" t="s">
        <v>1751</v>
      </c>
      <c r="G588" s="78" t="s">
        <v>1754</v>
      </c>
      <c r="H588" s="78" t="s">
        <v>1757</v>
      </c>
      <c r="I588" s="96" t="s">
        <v>1760</v>
      </c>
      <c r="J588" s="79" t="s">
        <v>584</v>
      </c>
      <c r="K588" s="79" t="s">
        <v>1763</v>
      </c>
      <c r="L588" s="95" t="s">
        <v>1850</v>
      </c>
      <c r="M588" s="247" t="s">
        <v>473</v>
      </c>
      <c r="N588" s="81">
        <v>43033</v>
      </c>
      <c r="O588" s="81">
        <v>43327</v>
      </c>
      <c r="P588" s="81">
        <v>43691</v>
      </c>
      <c r="Q588" s="82">
        <v>5055.84</v>
      </c>
      <c r="R588" s="71">
        <v>0.8</v>
      </c>
      <c r="S588" s="82" t="s">
        <v>468</v>
      </c>
      <c r="T588" s="82">
        <v>4044.67</v>
      </c>
    </row>
    <row r="589" spans="2:20" ht="92.4" x14ac:dyDescent="0.25">
      <c r="B589" s="322"/>
      <c r="C589" s="323"/>
      <c r="D589" s="299"/>
      <c r="E589" s="97" t="s">
        <v>1561</v>
      </c>
      <c r="F589" s="77" t="s">
        <v>1833</v>
      </c>
      <c r="G589" s="78" t="s">
        <v>1843</v>
      </c>
      <c r="H589" s="78" t="s">
        <v>1848</v>
      </c>
      <c r="I589" s="96" t="s">
        <v>1854</v>
      </c>
      <c r="J589" s="79" t="s">
        <v>584</v>
      </c>
      <c r="K589" s="79" t="s">
        <v>1763</v>
      </c>
      <c r="L589" s="95" t="s">
        <v>1846</v>
      </c>
      <c r="M589" s="247" t="s">
        <v>473</v>
      </c>
      <c r="N589" s="81">
        <v>43041</v>
      </c>
      <c r="O589" s="81">
        <v>42902</v>
      </c>
      <c r="P589" s="81">
        <v>43449</v>
      </c>
      <c r="Q589" s="82">
        <v>50558.400000000001</v>
      </c>
      <c r="R589" s="71">
        <v>0.8</v>
      </c>
      <c r="S589" s="82" t="s">
        <v>468</v>
      </c>
      <c r="T589" s="82">
        <v>40446.720000000001</v>
      </c>
    </row>
    <row r="590" spans="2:20" ht="66" x14ac:dyDescent="0.25">
      <c r="B590" s="322"/>
      <c r="C590" s="323"/>
      <c r="D590" s="299"/>
      <c r="E590" s="97" t="s">
        <v>1561</v>
      </c>
      <c r="F590" s="83" t="s">
        <v>1751</v>
      </c>
      <c r="G590" s="78" t="s">
        <v>1755</v>
      </c>
      <c r="H590" s="78" t="s">
        <v>1757</v>
      </c>
      <c r="I590" s="96" t="s">
        <v>1761</v>
      </c>
      <c r="J590" s="79" t="s">
        <v>584</v>
      </c>
      <c r="K590" s="79" t="s">
        <v>1763</v>
      </c>
      <c r="L590" s="95" t="s">
        <v>1851</v>
      </c>
      <c r="M590" s="247" t="s">
        <v>473</v>
      </c>
      <c r="N590" s="81">
        <v>43033</v>
      </c>
      <c r="O590" s="81">
        <v>42917</v>
      </c>
      <c r="P590" s="81">
        <v>43465</v>
      </c>
      <c r="Q590" s="82">
        <v>7583.76</v>
      </c>
      <c r="R590" s="71">
        <v>0.8</v>
      </c>
      <c r="S590" s="82" t="s">
        <v>468</v>
      </c>
      <c r="T590" s="82">
        <v>6067.01</v>
      </c>
    </row>
    <row r="591" spans="2:20" ht="92.4" x14ac:dyDescent="0.25">
      <c r="B591" s="322"/>
      <c r="C591" s="323"/>
      <c r="D591" s="299"/>
      <c r="E591" s="97" t="s">
        <v>1561</v>
      </c>
      <c r="F591" s="83" t="s">
        <v>1751</v>
      </c>
      <c r="G591" s="78" t="s">
        <v>1756</v>
      </c>
      <c r="H591" s="78" t="s">
        <v>1757</v>
      </c>
      <c r="I591" s="96" t="s">
        <v>1762</v>
      </c>
      <c r="J591" s="79" t="s">
        <v>584</v>
      </c>
      <c r="K591" s="79" t="s">
        <v>1763</v>
      </c>
      <c r="L591" s="95" t="s">
        <v>1852</v>
      </c>
      <c r="M591" s="247" t="s">
        <v>473</v>
      </c>
      <c r="N591" s="81">
        <v>43025</v>
      </c>
      <c r="O591" s="81">
        <v>43115</v>
      </c>
      <c r="P591" s="81">
        <v>43630</v>
      </c>
      <c r="Q591" s="82">
        <v>25279.200000000001</v>
      </c>
      <c r="R591" s="71">
        <v>0.8</v>
      </c>
      <c r="S591" s="82" t="s">
        <v>468</v>
      </c>
      <c r="T591" s="82">
        <v>20223.36</v>
      </c>
    </row>
    <row r="592" spans="2:20" ht="79.2" x14ac:dyDescent="0.25">
      <c r="B592" s="322"/>
      <c r="C592" s="323"/>
      <c r="D592" s="299"/>
      <c r="E592" s="97" t="s">
        <v>1561</v>
      </c>
      <c r="F592" s="83" t="s">
        <v>2230</v>
      </c>
      <c r="G592" s="78" t="s">
        <v>2244</v>
      </c>
      <c r="H592" s="78" t="s">
        <v>2235</v>
      </c>
      <c r="I592" s="96" t="s">
        <v>2247</v>
      </c>
      <c r="J592" s="181" t="s">
        <v>584</v>
      </c>
      <c r="K592" s="181" t="s">
        <v>1763</v>
      </c>
      <c r="L592" s="95" t="s">
        <v>2248</v>
      </c>
      <c r="M592" s="247" t="s">
        <v>473</v>
      </c>
      <c r="N592" s="81">
        <v>43159</v>
      </c>
      <c r="O592" s="81">
        <v>43129</v>
      </c>
      <c r="P592" s="81">
        <v>43675</v>
      </c>
      <c r="Q592" s="82">
        <v>6319.8</v>
      </c>
      <c r="R592" s="71">
        <v>0.8</v>
      </c>
      <c r="S592" s="82" t="s">
        <v>468</v>
      </c>
      <c r="T592" s="82">
        <v>5055.84</v>
      </c>
    </row>
    <row r="593" spans="2:20" ht="92.4" x14ac:dyDescent="0.25">
      <c r="B593" s="322"/>
      <c r="C593" s="323"/>
      <c r="D593" s="299"/>
      <c r="E593" s="97" t="s">
        <v>1561</v>
      </c>
      <c r="F593" s="83" t="s">
        <v>2243</v>
      </c>
      <c r="G593" s="78" t="s">
        <v>2245</v>
      </c>
      <c r="H593" s="78" t="s">
        <v>2249</v>
      </c>
      <c r="I593" s="96" t="s">
        <v>2250</v>
      </c>
      <c r="J593" s="181" t="s">
        <v>584</v>
      </c>
      <c r="K593" s="181" t="s">
        <v>1763</v>
      </c>
      <c r="L593" s="95" t="s">
        <v>2251</v>
      </c>
      <c r="M593" s="247" t="s">
        <v>473</v>
      </c>
      <c r="N593" s="81">
        <v>43159</v>
      </c>
      <c r="O593" s="81">
        <v>42991</v>
      </c>
      <c r="P593" s="81">
        <v>43343</v>
      </c>
      <c r="Q593" s="82">
        <v>11375.64</v>
      </c>
      <c r="R593" s="71">
        <v>0.8</v>
      </c>
      <c r="S593" s="82" t="s">
        <v>468</v>
      </c>
      <c r="T593" s="82">
        <v>9100.51</v>
      </c>
    </row>
    <row r="594" spans="2:20" ht="52.8" x14ac:dyDescent="0.25">
      <c r="B594" s="322"/>
      <c r="C594" s="323"/>
      <c r="D594" s="299"/>
      <c r="E594" s="97" t="s">
        <v>1561</v>
      </c>
      <c r="F594" s="83" t="s">
        <v>1751</v>
      </c>
      <c r="G594" s="78" t="s">
        <v>2246</v>
      </c>
      <c r="H594" s="78" t="s">
        <v>1757</v>
      </c>
      <c r="I594" s="96" t="s">
        <v>2252</v>
      </c>
      <c r="J594" s="181" t="s">
        <v>584</v>
      </c>
      <c r="K594" s="181" t="s">
        <v>1763</v>
      </c>
      <c r="L594" s="95" t="s">
        <v>2253</v>
      </c>
      <c r="M594" s="247" t="s">
        <v>473</v>
      </c>
      <c r="N594" s="81">
        <v>43166</v>
      </c>
      <c r="O594" s="81">
        <v>43146</v>
      </c>
      <c r="P594" s="81">
        <v>43631</v>
      </c>
      <c r="Q594" s="82">
        <v>6319.8</v>
      </c>
      <c r="R594" s="71">
        <v>0.8</v>
      </c>
      <c r="S594" s="82" t="s">
        <v>468</v>
      </c>
      <c r="T594" s="82">
        <v>5055.84</v>
      </c>
    </row>
    <row r="595" spans="2:20" ht="92.4" x14ac:dyDescent="0.25">
      <c r="B595" s="322"/>
      <c r="C595" s="323"/>
      <c r="D595" s="299"/>
      <c r="E595" s="97" t="s">
        <v>1561</v>
      </c>
      <c r="F595" s="83" t="s">
        <v>2093</v>
      </c>
      <c r="G595" s="78" t="s">
        <v>2094</v>
      </c>
      <c r="H595" s="78" t="s">
        <v>2098</v>
      </c>
      <c r="I595" s="96" t="s">
        <v>2099</v>
      </c>
      <c r="J595" s="79" t="s">
        <v>584</v>
      </c>
      <c r="K595" s="79" t="s">
        <v>1763</v>
      </c>
      <c r="L595" s="95" t="s">
        <v>2103</v>
      </c>
      <c r="M595" s="247" t="s">
        <v>473</v>
      </c>
      <c r="N595" s="81">
        <v>43133</v>
      </c>
      <c r="O595" s="81">
        <v>43009</v>
      </c>
      <c r="P595" s="81">
        <v>43555</v>
      </c>
      <c r="Q595" s="82">
        <v>10111.68</v>
      </c>
      <c r="R595" s="71">
        <v>0.8</v>
      </c>
      <c r="S595" s="82" t="s">
        <v>468</v>
      </c>
      <c r="T595" s="82">
        <v>8089.34</v>
      </c>
    </row>
    <row r="596" spans="2:20" ht="92.4" x14ac:dyDescent="0.25">
      <c r="B596" s="322"/>
      <c r="C596" s="323"/>
      <c r="D596" s="299"/>
      <c r="E596" s="97" t="s">
        <v>1561</v>
      </c>
      <c r="F596" s="83" t="s">
        <v>1833</v>
      </c>
      <c r="G596" s="78" t="s">
        <v>2095</v>
      </c>
      <c r="H596" s="78" t="s">
        <v>1848</v>
      </c>
      <c r="I596" s="96" t="s">
        <v>2100</v>
      </c>
      <c r="J596" s="79" t="s">
        <v>584</v>
      </c>
      <c r="K596" s="79" t="s">
        <v>1763</v>
      </c>
      <c r="L596" s="95" t="s">
        <v>2104</v>
      </c>
      <c r="M596" s="247" t="s">
        <v>473</v>
      </c>
      <c r="N596" s="81">
        <v>43133</v>
      </c>
      <c r="O596" s="81">
        <v>43101</v>
      </c>
      <c r="P596" s="81">
        <v>43646</v>
      </c>
      <c r="Q596" s="82">
        <v>13903.56</v>
      </c>
      <c r="R596" s="71">
        <v>0.8</v>
      </c>
      <c r="S596" s="82" t="s">
        <v>468</v>
      </c>
      <c r="T596" s="82">
        <v>11122.85</v>
      </c>
    </row>
    <row r="597" spans="2:20" ht="79.2" x14ac:dyDescent="0.25">
      <c r="B597" s="322"/>
      <c r="C597" s="323"/>
      <c r="D597" s="299"/>
      <c r="E597" s="97" t="s">
        <v>1561</v>
      </c>
      <c r="F597" s="83" t="s">
        <v>1833</v>
      </c>
      <c r="G597" s="78" t="s">
        <v>2096</v>
      </c>
      <c r="H597" s="78" t="s">
        <v>1848</v>
      </c>
      <c r="I597" s="96" t="s">
        <v>2101</v>
      </c>
      <c r="J597" s="79" t="s">
        <v>584</v>
      </c>
      <c r="K597" s="79" t="s">
        <v>1763</v>
      </c>
      <c r="L597" s="95" t="s">
        <v>2105</v>
      </c>
      <c r="M597" s="247" t="s">
        <v>473</v>
      </c>
      <c r="N597" s="81">
        <v>43133</v>
      </c>
      <c r="O597" s="81">
        <v>42993</v>
      </c>
      <c r="P597" s="81">
        <v>43465</v>
      </c>
      <c r="Q597" s="82">
        <v>11375.64</v>
      </c>
      <c r="R597" s="71">
        <v>0.8</v>
      </c>
      <c r="S597" s="82" t="s">
        <v>468</v>
      </c>
      <c r="T597" s="82">
        <v>9100.51</v>
      </c>
    </row>
    <row r="598" spans="2:20" ht="79.2" x14ac:dyDescent="0.25">
      <c r="B598" s="322"/>
      <c r="C598" s="323"/>
      <c r="D598" s="299"/>
      <c r="E598" s="130" t="s">
        <v>1561</v>
      </c>
      <c r="F598" s="158" t="s">
        <v>1751</v>
      </c>
      <c r="G598" s="132" t="s">
        <v>2097</v>
      </c>
      <c r="H598" s="132" t="s">
        <v>1757</v>
      </c>
      <c r="I598" s="133" t="s">
        <v>2102</v>
      </c>
      <c r="J598" s="111" t="s">
        <v>584</v>
      </c>
      <c r="K598" s="111" t="s">
        <v>1763</v>
      </c>
      <c r="L598" s="160" t="s">
        <v>2106</v>
      </c>
      <c r="M598" s="254" t="s">
        <v>473</v>
      </c>
      <c r="N598" s="135">
        <v>43133</v>
      </c>
      <c r="O598" s="135">
        <v>43313</v>
      </c>
      <c r="P598" s="135">
        <v>43677</v>
      </c>
      <c r="Q598" s="136">
        <v>2527.92</v>
      </c>
      <c r="R598" s="115">
        <v>0.8</v>
      </c>
      <c r="S598" s="136" t="s">
        <v>468</v>
      </c>
      <c r="T598" s="136">
        <v>2022.34</v>
      </c>
    </row>
    <row r="599" spans="2:20" ht="92.4" x14ac:dyDescent="0.25">
      <c r="B599" s="322"/>
      <c r="C599" s="323"/>
      <c r="D599" s="300"/>
      <c r="E599" s="187" t="s">
        <v>1561</v>
      </c>
      <c r="F599" s="83" t="s">
        <v>2230</v>
      </c>
      <c r="G599" s="78" t="s">
        <v>2232</v>
      </c>
      <c r="H599" s="78" t="s">
        <v>2235</v>
      </c>
      <c r="I599" s="96" t="s">
        <v>2236</v>
      </c>
      <c r="J599" s="181" t="s">
        <v>584</v>
      </c>
      <c r="K599" s="181" t="s">
        <v>1763</v>
      </c>
      <c r="L599" s="95" t="s">
        <v>2237</v>
      </c>
      <c r="M599" s="247" t="s">
        <v>473</v>
      </c>
      <c r="N599" s="81">
        <v>43159</v>
      </c>
      <c r="O599" s="81">
        <v>43049</v>
      </c>
      <c r="P599" s="81">
        <v>43190</v>
      </c>
      <c r="Q599" s="82">
        <v>5055.84</v>
      </c>
      <c r="R599" s="71">
        <v>0.8</v>
      </c>
      <c r="S599" s="82" t="s">
        <v>468</v>
      </c>
      <c r="T599" s="82">
        <v>4044.67</v>
      </c>
    </row>
    <row r="600" spans="2:20" ht="39.6" x14ac:dyDescent="0.25">
      <c r="B600" s="322"/>
      <c r="C600" s="323"/>
      <c r="D600" s="300"/>
      <c r="E600" s="187" t="s">
        <v>1561</v>
      </c>
      <c r="F600" s="83" t="s">
        <v>2230</v>
      </c>
      <c r="G600" s="78" t="s">
        <v>2233</v>
      </c>
      <c r="H600" s="78" t="s">
        <v>2235</v>
      </c>
      <c r="I600" s="96" t="s">
        <v>2238</v>
      </c>
      <c r="J600" s="181" t="s">
        <v>584</v>
      </c>
      <c r="K600" s="181" t="s">
        <v>1763</v>
      </c>
      <c r="L600" s="95" t="s">
        <v>2239</v>
      </c>
      <c r="M600" s="247" t="s">
        <v>473</v>
      </c>
      <c r="N600" s="81">
        <v>43159</v>
      </c>
      <c r="O600" s="81">
        <v>43101</v>
      </c>
      <c r="P600" s="81">
        <v>43555</v>
      </c>
      <c r="Q600" s="82">
        <v>6319.8</v>
      </c>
      <c r="R600" s="71">
        <v>0.8</v>
      </c>
      <c r="S600" s="82" t="s">
        <v>468</v>
      </c>
      <c r="T600" s="82">
        <v>5055.84</v>
      </c>
    </row>
    <row r="601" spans="2:20" ht="66" x14ac:dyDescent="0.25">
      <c r="B601" s="322"/>
      <c r="C601" s="323"/>
      <c r="D601" s="300"/>
      <c r="E601" s="240" t="s">
        <v>1561</v>
      </c>
      <c r="F601" s="158" t="s">
        <v>2231</v>
      </c>
      <c r="G601" s="132" t="s">
        <v>2234</v>
      </c>
      <c r="H601" s="132" t="s">
        <v>2240</v>
      </c>
      <c r="I601" s="133" t="s">
        <v>2241</v>
      </c>
      <c r="J601" s="239" t="s">
        <v>584</v>
      </c>
      <c r="K601" s="239" t="s">
        <v>1763</v>
      </c>
      <c r="L601" s="160" t="s">
        <v>2242</v>
      </c>
      <c r="M601" s="254" t="s">
        <v>473</v>
      </c>
      <c r="N601" s="135">
        <v>43161</v>
      </c>
      <c r="O601" s="135">
        <v>42993</v>
      </c>
      <c r="P601" s="135">
        <v>43539</v>
      </c>
      <c r="Q601" s="136">
        <v>10111.68</v>
      </c>
      <c r="R601" s="115">
        <v>0.8</v>
      </c>
      <c r="S601" s="136" t="s">
        <v>468</v>
      </c>
      <c r="T601" s="136">
        <v>8089.34</v>
      </c>
    </row>
    <row r="602" spans="2:20" ht="66" x14ac:dyDescent="0.25">
      <c r="B602" s="322"/>
      <c r="C602" s="323"/>
      <c r="D602" s="300"/>
      <c r="E602" s="97" t="s">
        <v>1561</v>
      </c>
      <c r="F602" s="83" t="s">
        <v>1833</v>
      </c>
      <c r="G602" s="78" t="s">
        <v>2415</v>
      </c>
      <c r="H602" s="78" t="s">
        <v>1848</v>
      </c>
      <c r="I602" s="96" t="s">
        <v>2422</v>
      </c>
      <c r="J602" s="237" t="s">
        <v>2423</v>
      </c>
      <c r="K602" s="237" t="s">
        <v>2424</v>
      </c>
      <c r="L602" s="95" t="s">
        <v>2425</v>
      </c>
      <c r="M602" s="247" t="s">
        <v>473</v>
      </c>
      <c r="N602" s="81"/>
      <c r="O602" s="81">
        <v>43101</v>
      </c>
      <c r="P602" s="81">
        <v>43465</v>
      </c>
      <c r="Q602" s="82">
        <v>15167.52</v>
      </c>
      <c r="R602" s="71">
        <v>0.8</v>
      </c>
      <c r="S602" s="82" t="s">
        <v>468</v>
      </c>
      <c r="T602" s="82">
        <v>12134.02</v>
      </c>
    </row>
    <row r="603" spans="2:20" ht="79.2" x14ac:dyDescent="0.25">
      <c r="B603" s="322"/>
      <c r="C603" s="323"/>
      <c r="D603" s="300"/>
      <c r="E603" s="97" t="s">
        <v>1561</v>
      </c>
      <c r="F603" s="83" t="s">
        <v>1833</v>
      </c>
      <c r="G603" s="78" t="s">
        <v>2416</v>
      </c>
      <c r="H603" s="78" t="s">
        <v>1848</v>
      </c>
      <c r="I603" s="96" t="s">
        <v>2426</v>
      </c>
      <c r="J603" s="237" t="s">
        <v>2423</v>
      </c>
      <c r="K603" s="237" t="s">
        <v>2424</v>
      </c>
      <c r="L603" s="95" t="s">
        <v>2427</v>
      </c>
      <c r="M603" s="247" t="s">
        <v>473</v>
      </c>
      <c r="N603" s="81"/>
      <c r="O603" s="81">
        <v>43101</v>
      </c>
      <c r="P603" s="81">
        <v>43646</v>
      </c>
      <c r="Q603" s="82">
        <v>5055.84</v>
      </c>
      <c r="R603" s="71">
        <v>0.8</v>
      </c>
      <c r="S603" s="82" t="s">
        <v>468</v>
      </c>
      <c r="T603" s="82">
        <v>4044.67</v>
      </c>
    </row>
    <row r="604" spans="2:20" ht="39.6" x14ac:dyDescent="0.25">
      <c r="B604" s="322"/>
      <c r="C604" s="323"/>
      <c r="D604" s="300"/>
      <c r="E604" s="97" t="s">
        <v>1561</v>
      </c>
      <c r="F604" s="83" t="s">
        <v>1751</v>
      </c>
      <c r="G604" s="78" t="s">
        <v>2417</v>
      </c>
      <c r="H604" s="78" t="s">
        <v>1757</v>
      </c>
      <c r="I604" s="96" t="s">
        <v>2428</v>
      </c>
      <c r="J604" s="237" t="s">
        <v>2423</v>
      </c>
      <c r="K604" s="237" t="s">
        <v>2424</v>
      </c>
      <c r="L604" s="95" t="s">
        <v>2429</v>
      </c>
      <c r="M604" s="247" t="s">
        <v>473</v>
      </c>
      <c r="N604" s="81"/>
      <c r="O604" s="81">
        <v>43083</v>
      </c>
      <c r="P604" s="81">
        <v>43629</v>
      </c>
      <c r="Q604" s="82">
        <v>5055.84</v>
      </c>
      <c r="R604" s="71">
        <v>0.8</v>
      </c>
      <c r="S604" s="82" t="s">
        <v>468</v>
      </c>
      <c r="T604" s="82">
        <v>4044.67</v>
      </c>
    </row>
    <row r="605" spans="2:20" ht="92.4" x14ac:dyDescent="0.25">
      <c r="B605" s="322"/>
      <c r="C605" s="323"/>
      <c r="D605" s="300"/>
      <c r="E605" s="97" t="s">
        <v>1561</v>
      </c>
      <c r="F605" s="83" t="s">
        <v>1833</v>
      </c>
      <c r="G605" s="78" t="s">
        <v>2418</v>
      </c>
      <c r="H605" s="78" t="s">
        <v>1848</v>
      </c>
      <c r="I605" s="96" t="s">
        <v>2430</v>
      </c>
      <c r="J605" s="237" t="s">
        <v>2423</v>
      </c>
      <c r="K605" s="237" t="s">
        <v>2424</v>
      </c>
      <c r="L605" s="95" t="s">
        <v>2431</v>
      </c>
      <c r="M605" s="247" t="s">
        <v>473</v>
      </c>
      <c r="N605" s="81"/>
      <c r="O605" s="81">
        <v>43101</v>
      </c>
      <c r="P605" s="81">
        <v>43646</v>
      </c>
      <c r="Q605" s="82">
        <v>10111.68</v>
      </c>
      <c r="R605" s="71">
        <v>0.8</v>
      </c>
      <c r="S605" s="82" t="s">
        <v>468</v>
      </c>
      <c r="T605" s="82">
        <v>8089.34</v>
      </c>
    </row>
    <row r="606" spans="2:20" ht="79.2" x14ac:dyDescent="0.25">
      <c r="B606" s="322"/>
      <c r="C606" s="323"/>
      <c r="D606" s="300"/>
      <c r="E606" s="97" t="s">
        <v>1561</v>
      </c>
      <c r="F606" s="83" t="s">
        <v>2414</v>
      </c>
      <c r="G606" s="78" t="s">
        <v>2419</v>
      </c>
      <c r="H606" s="78" t="s">
        <v>2432</v>
      </c>
      <c r="I606" s="96" t="s">
        <v>2433</v>
      </c>
      <c r="J606" s="237" t="s">
        <v>2423</v>
      </c>
      <c r="K606" s="237" t="s">
        <v>2424</v>
      </c>
      <c r="L606" s="95" t="s">
        <v>2434</v>
      </c>
      <c r="M606" s="247" t="s">
        <v>473</v>
      </c>
      <c r="N606" s="81"/>
      <c r="O606" s="81">
        <v>43102</v>
      </c>
      <c r="P606" s="81">
        <v>43556</v>
      </c>
      <c r="Q606" s="82">
        <v>8847.7199999999993</v>
      </c>
      <c r="R606" s="71">
        <v>0.8</v>
      </c>
      <c r="S606" s="82" t="s">
        <v>468</v>
      </c>
      <c r="T606" s="82">
        <v>7078.18</v>
      </c>
    </row>
    <row r="607" spans="2:20" ht="66" x14ac:dyDescent="0.25">
      <c r="B607" s="322"/>
      <c r="C607" s="323"/>
      <c r="D607" s="300"/>
      <c r="E607" s="97" t="s">
        <v>1561</v>
      </c>
      <c r="F607" s="83" t="s">
        <v>1751</v>
      </c>
      <c r="G607" s="78" t="s">
        <v>2420</v>
      </c>
      <c r="H607" s="78" t="s">
        <v>1757</v>
      </c>
      <c r="I607" s="96" t="s">
        <v>2435</v>
      </c>
      <c r="J607" s="237" t="s">
        <v>2423</v>
      </c>
      <c r="K607" s="237" t="s">
        <v>2424</v>
      </c>
      <c r="L607" s="95" t="s">
        <v>2436</v>
      </c>
      <c r="M607" s="247" t="s">
        <v>473</v>
      </c>
      <c r="N607" s="81"/>
      <c r="O607" s="81">
        <v>43269</v>
      </c>
      <c r="P607" s="81">
        <v>43816</v>
      </c>
      <c r="Q607" s="82">
        <v>6319.8</v>
      </c>
      <c r="R607" s="71">
        <v>0.8</v>
      </c>
      <c r="S607" s="82" t="s">
        <v>468</v>
      </c>
      <c r="T607" s="82">
        <v>5055.84</v>
      </c>
    </row>
    <row r="608" spans="2:20" ht="79.8" thickBot="1" x14ac:dyDescent="0.3">
      <c r="B608" s="322"/>
      <c r="C608" s="323"/>
      <c r="D608" s="300"/>
      <c r="E608" s="97" t="s">
        <v>1561</v>
      </c>
      <c r="F608" s="83" t="s">
        <v>1751</v>
      </c>
      <c r="G608" s="78" t="s">
        <v>2421</v>
      </c>
      <c r="H608" s="78" t="s">
        <v>1757</v>
      </c>
      <c r="I608" s="96" t="s">
        <v>2437</v>
      </c>
      <c r="J608" s="237" t="s">
        <v>2423</v>
      </c>
      <c r="K608" s="237" t="s">
        <v>2424</v>
      </c>
      <c r="L608" s="95" t="s">
        <v>2438</v>
      </c>
      <c r="M608" s="247" t="s">
        <v>473</v>
      </c>
      <c r="N608" s="81"/>
      <c r="O608" s="81">
        <v>43191</v>
      </c>
      <c r="P608" s="81">
        <v>43738</v>
      </c>
      <c r="Q608" s="82">
        <v>3791.88</v>
      </c>
      <c r="R608" s="71">
        <v>0.8</v>
      </c>
      <c r="S608" s="82" t="s">
        <v>468</v>
      </c>
      <c r="T608" s="82">
        <v>3033.5</v>
      </c>
    </row>
    <row r="609" spans="2:20" ht="13.8" thickBot="1" x14ac:dyDescent="0.3">
      <c r="B609" s="322"/>
      <c r="C609" s="323"/>
      <c r="D609" s="300"/>
      <c r="E609" s="292" t="s">
        <v>1763</v>
      </c>
      <c r="F609" s="293"/>
      <c r="G609" s="293"/>
      <c r="H609" s="293"/>
      <c r="I609" s="293"/>
      <c r="J609" s="293"/>
      <c r="K609" s="138">
        <f>COUNTA(K584:K608)</f>
        <v>25</v>
      </c>
      <c r="L609" s="339"/>
      <c r="M609" s="340"/>
      <c r="N609" s="340"/>
      <c r="O609" s="340"/>
      <c r="P609" s="341"/>
      <c r="Q609" s="140">
        <f>SUM(Q584:Q608)</f>
        <v>260165.09999999992</v>
      </c>
      <c r="R609" s="337"/>
      <c r="S609" s="338"/>
      <c r="T609" s="140">
        <f>SUM(T584:T608)</f>
        <v>208132.06999999998</v>
      </c>
    </row>
    <row r="610" spans="2:20" ht="52.8" x14ac:dyDescent="0.25">
      <c r="B610" s="322"/>
      <c r="C610" s="323"/>
      <c r="D610" s="299" t="s">
        <v>2183</v>
      </c>
      <c r="E610" s="310" t="s">
        <v>882</v>
      </c>
      <c r="F610" s="312" t="s">
        <v>879</v>
      </c>
      <c r="G610" s="159" t="s">
        <v>1708</v>
      </c>
      <c r="H610" s="159" t="s">
        <v>880</v>
      </c>
      <c r="I610" s="149" t="s">
        <v>881</v>
      </c>
      <c r="J610" s="123" t="s">
        <v>584</v>
      </c>
      <c r="K610" s="123" t="s">
        <v>878</v>
      </c>
      <c r="L610" s="276" t="s">
        <v>883</v>
      </c>
      <c r="M610" s="250" t="s">
        <v>893</v>
      </c>
      <c r="N610" s="151">
        <v>42725</v>
      </c>
      <c r="O610" s="125">
        <v>42646</v>
      </c>
      <c r="P610" s="151">
        <v>43371</v>
      </c>
      <c r="Q610" s="152">
        <v>700000</v>
      </c>
      <c r="R610" s="127">
        <v>0.8</v>
      </c>
      <c r="S610" s="152" t="s">
        <v>362</v>
      </c>
      <c r="T610" s="152">
        <v>560000</v>
      </c>
    </row>
    <row r="611" spans="2:20" ht="53.4" thickBot="1" x14ac:dyDescent="0.3">
      <c r="B611" s="322"/>
      <c r="C611" s="323"/>
      <c r="D611" s="299"/>
      <c r="E611" s="311"/>
      <c r="F611" s="313"/>
      <c r="G611" s="132" t="s">
        <v>1708</v>
      </c>
      <c r="H611" s="145" t="s">
        <v>974</v>
      </c>
      <c r="I611" s="133" t="s">
        <v>973</v>
      </c>
      <c r="J611" s="111" t="s">
        <v>584</v>
      </c>
      <c r="K611" s="111" t="s">
        <v>878</v>
      </c>
      <c r="L611" s="160" t="s">
        <v>1018</v>
      </c>
      <c r="M611" s="251" t="s">
        <v>1019</v>
      </c>
      <c r="N611" s="135">
        <v>42754</v>
      </c>
      <c r="O611" s="113">
        <v>42741</v>
      </c>
      <c r="P611" s="135">
        <v>43465</v>
      </c>
      <c r="Q611" s="136">
        <v>300000</v>
      </c>
      <c r="R611" s="115">
        <v>0.8</v>
      </c>
      <c r="S611" s="136" t="s">
        <v>362</v>
      </c>
      <c r="T611" s="136">
        <v>240000</v>
      </c>
    </row>
    <row r="612" spans="2:20" ht="13.8" thickBot="1" x14ac:dyDescent="0.3">
      <c r="B612" s="322"/>
      <c r="C612" s="323"/>
      <c r="D612" s="300"/>
      <c r="E612" s="292" t="s">
        <v>878</v>
      </c>
      <c r="F612" s="293"/>
      <c r="G612" s="293"/>
      <c r="H612" s="293"/>
      <c r="I612" s="293"/>
      <c r="J612" s="293"/>
      <c r="K612" s="138">
        <f>COUNTA(K610:K611)</f>
        <v>2</v>
      </c>
      <c r="L612" s="339"/>
      <c r="M612" s="340"/>
      <c r="N612" s="340"/>
      <c r="O612" s="340"/>
      <c r="P612" s="341"/>
      <c r="Q612" s="140">
        <f>SUM(Q610:Q611)</f>
        <v>1000000</v>
      </c>
      <c r="R612" s="337"/>
      <c r="S612" s="338"/>
      <c r="T612" s="140">
        <f>SUM(T610:T611)</f>
        <v>800000</v>
      </c>
    </row>
    <row r="613" spans="2:20" ht="79.2" x14ac:dyDescent="0.25">
      <c r="B613" s="322"/>
      <c r="C613" s="323"/>
      <c r="D613" s="299"/>
      <c r="E613" s="150" t="s">
        <v>1561</v>
      </c>
      <c r="F613" s="153" t="s">
        <v>1751</v>
      </c>
      <c r="G613" s="153" t="s">
        <v>1752</v>
      </c>
      <c r="H613" s="153" t="s">
        <v>1830</v>
      </c>
      <c r="I613" s="150" t="s">
        <v>1831</v>
      </c>
      <c r="J613" s="123" t="s">
        <v>1750</v>
      </c>
      <c r="K613" s="123" t="s">
        <v>1560</v>
      </c>
      <c r="L613" s="276" t="s">
        <v>1832</v>
      </c>
      <c r="M613" s="253" t="s">
        <v>40</v>
      </c>
      <c r="N613" s="151">
        <v>43033</v>
      </c>
      <c r="O613" s="151">
        <v>43045</v>
      </c>
      <c r="P613" s="151">
        <v>43312</v>
      </c>
      <c r="Q613" s="152">
        <v>21146.34</v>
      </c>
      <c r="R613" s="154">
        <v>0.6</v>
      </c>
      <c r="S613" s="152" t="s">
        <v>362</v>
      </c>
      <c r="T613" s="152">
        <v>12687.8</v>
      </c>
    </row>
    <row r="614" spans="2:20" ht="79.2" x14ac:dyDescent="0.25">
      <c r="B614" s="322"/>
      <c r="C614" s="323"/>
      <c r="D614" s="299"/>
      <c r="E614" s="294" t="s">
        <v>1786</v>
      </c>
      <c r="F614" s="98" t="s">
        <v>1833</v>
      </c>
      <c r="G614" s="98" t="s">
        <v>1835</v>
      </c>
      <c r="H614" s="98" t="s">
        <v>1837</v>
      </c>
      <c r="I614" s="80" t="s">
        <v>1839</v>
      </c>
      <c r="J614" s="79" t="s">
        <v>1750</v>
      </c>
      <c r="K614" s="79" t="s">
        <v>1560</v>
      </c>
      <c r="L614" s="95" t="s">
        <v>1841</v>
      </c>
      <c r="M614" s="247" t="s">
        <v>28</v>
      </c>
      <c r="N614" s="81">
        <v>43041</v>
      </c>
      <c r="O614" s="81">
        <v>43009</v>
      </c>
      <c r="P614" s="81">
        <v>43555</v>
      </c>
      <c r="Q614" s="82">
        <v>94937.79</v>
      </c>
      <c r="R614" s="93">
        <v>0.3</v>
      </c>
      <c r="S614" s="82" t="s">
        <v>362</v>
      </c>
      <c r="T614" s="82">
        <v>28481.34</v>
      </c>
    </row>
    <row r="615" spans="2:20" ht="79.2" x14ac:dyDescent="0.25">
      <c r="B615" s="322"/>
      <c r="C615" s="323"/>
      <c r="D615" s="299"/>
      <c r="E615" s="294"/>
      <c r="F615" s="98" t="s">
        <v>1834</v>
      </c>
      <c r="G615" s="98" t="s">
        <v>1836</v>
      </c>
      <c r="H615" s="98" t="s">
        <v>1838</v>
      </c>
      <c r="I615" s="80" t="s">
        <v>1840</v>
      </c>
      <c r="J615" s="79" t="s">
        <v>1750</v>
      </c>
      <c r="K615" s="79" t="s">
        <v>1560</v>
      </c>
      <c r="L615" s="95" t="s">
        <v>1842</v>
      </c>
      <c r="M615" s="247" t="s">
        <v>7</v>
      </c>
      <c r="N615" s="81">
        <v>43041</v>
      </c>
      <c r="O615" s="81">
        <v>42926</v>
      </c>
      <c r="P615" s="81">
        <v>43100</v>
      </c>
      <c r="Q615" s="82">
        <v>97825</v>
      </c>
      <c r="R615" s="93">
        <v>0.5</v>
      </c>
      <c r="S615" s="82" t="s">
        <v>362</v>
      </c>
      <c r="T615" s="82">
        <v>48912.5</v>
      </c>
    </row>
    <row r="616" spans="2:20" ht="39.6" x14ac:dyDescent="0.25">
      <c r="B616" s="322"/>
      <c r="C616" s="323"/>
      <c r="D616" s="299"/>
      <c r="E616" s="294"/>
      <c r="F616" s="98" t="s">
        <v>1751</v>
      </c>
      <c r="G616" s="98" t="s">
        <v>1753</v>
      </c>
      <c r="H616" s="98" t="s">
        <v>1764</v>
      </c>
      <c r="I616" s="80" t="s">
        <v>1768</v>
      </c>
      <c r="J616" s="79" t="s">
        <v>1750</v>
      </c>
      <c r="K616" s="79" t="s">
        <v>1560</v>
      </c>
      <c r="L616" s="95" t="s">
        <v>1764</v>
      </c>
      <c r="M616" s="247" t="s">
        <v>1142</v>
      </c>
      <c r="N616" s="81">
        <v>43033</v>
      </c>
      <c r="O616" s="81">
        <v>42858</v>
      </c>
      <c r="P616" s="81">
        <v>43343</v>
      </c>
      <c r="Q616" s="82">
        <v>99952</v>
      </c>
      <c r="R616" s="93">
        <v>0.6</v>
      </c>
      <c r="S616" s="82" t="s">
        <v>362</v>
      </c>
      <c r="T616" s="82">
        <v>59971.199999999997</v>
      </c>
    </row>
    <row r="617" spans="2:20" ht="26.4" x14ac:dyDescent="0.25">
      <c r="B617" s="322"/>
      <c r="C617" s="323"/>
      <c r="D617" s="299"/>
      <c r="E617" s="294"/>
      <c r="F617" s="98" t="s">
        <v>1751</v>
      </c>
      <c r="G617" s="98" t="s">
        <v>1754</v>
      </c>
      <c r="H617" s="98" t="s">
        <v>1765</v>
      </c>
      <c r="I617" s="80" t="s">
        <v>1769</v>
      </c>
      <c r="J617" s="79" t="s">
        <v>1750</v>
      </c>
      <c r="K617" s="79" t="s">
        <v>1560</v>
      </c>
      <c r="L617" s="95" t="s">
        <v>1765</v>
      </c>
      <c r="M617" s="247" t="s">
        <v>1142</v>
      </c>
      <c r="N617" s="81">
        <v>43033</v>
      </c>
      <c r="O617" s="81">
        <v>42902</v>
      </c>
      <c r="P617" s="81">
        <v>43327</v>
      </c>
      <c r="Q617" s="82">
        <v>91010.69</v>
      </c>
      <c r="R617" s="93">
        <v>0.6</v>
      </c>
      <c r="S617" s="82" t="s">
        <v>362</v>
      </c>
      <c r="T617" s="82">
        <v>54606.41</v>
      </c>
    </row>
    <row r="618" spans="2:20" ht="92.4" x14ac:dyDescent="0.25">
      <c r="B618" s="322"/>
      <c r="C618" s="323"/>
      <c r="D618" s="299"/>
      <c r="E618" s="294"/>
      <c r="F618" s="98" t="s">
        <v>1833</v>
      </c>
      <c r="G618" s="98" t="s">
        <v>1843</v>
      </c>
      <c r="H618" s="98" t="s">
        <v>1844</v>
      </c>
      <c r="I618" s="80" t="s">
        <v>1845</v>
      </c>
      <c r="J618" s="79" t="s">
        <v>1750</v>
      </c>
      <c r="K618" s="79" t="s">
        <v>1560</v>
      </c>
      <c r="L618" s="95" t="s">
        <v>1846</v>
      </c>
      <c r="M618" s="247" t="s">
        <v>473</v>
      </c>
      <c r="N618" s="81">
        <v>43041</v>
      </c>
      <c r="O618" s="81">
        <v>42902</v>
      </c>
      <c r="P618" s="81">
        <v>43449</v>
      </c>
      <c r="Q618" s="82">
        <v>81326.399999999994</v>
      </c>
      <c r="R618" s="93">
        <v>0.5</v>
      </c>
      <c r="S618" s="82" t="s">
        <v>362</v>
      </c>
      <c r="T618" s="82">
        <v>40663.199999999997</v>
      </c>
    </row>
    <row r="619" spans="2:20" ht="26.4" x14ac:dyDescent="0.25">
      <c r="B619" s="322"/>
      <c r="C619" s="323"/>
      <c r="D619" s="299"/>
      <c r="E619" s="294"/>
      <c r="F619" s="98" t="s">
        <v>1751</v>
      </c>
      <c r="G619" s="98" t="s">
        <v>1755</v>
      </c>
      <c r="H619" s="98" t="s">
        <v>1766</v>
      </c>
      <c r="I619" s="80" t="s">
        <v>1770</v>
      </c>
      <c r="J619" s="79" t="s">
        <v>1750</v>
      </c>
      <c r="K619" s="79" t="s">
        <v>1560</v>
      </c>
      <c r="L619" s="95" t="s">
        <v>1766</v>
      </c>
      <c r="M619" s="247" t="s">
        <v>40</v>
      </c>
      <c r="N619" s="81">
        <v>43033</v>
      </c>
      <c r="O619" s="81">
        <v>42917</v>
      </c>
      <c r="P619" s="81">
        <v>43465</v>
      </c>
      <c r="Q619" s="82">
        <v>97959.06</v>
      </c>
      <c r="R619" s="93">
        <v>0.6</v>
      </c>
      <c r="S619" s="82" t="s">
        <v>362</v>
      </c>
      <c r="T619" s="82">
        <v>58775.44</v>
      </c>
    </row>
    <row r="620" spans="2:20" ht="39.6" x14ac:dyDescent="0.25">
      <c r="B620" s="322"/>
      <c r="C620" s="323"/>
      <c r="D620" s="299"/>
      <c r="E620" s="294"/>
      <c r="F620" s="98" t="s">
        <v>1751</v>
      </c>
      <c r="G620" s="98" t="s">
        <v>1756</v>
      </c>
      <c r="H620" s="98" t="s">
        <v>1767</v>
      </c>
      <c r="I620" s="80" t="s">
        <v>1771</v>
      </c>
      <c r="J620" s="79" t="s">
        <v>1750</v>
      </c>
      <c r="K620" s="79" t="s">
        <v>1560</v>
      </c>
      <c r="L620" s="95" t="s">
        <v>1767</v>
      </c>
      <c r="M620" s="247" t="s">
        <v>40</v>
      </c>
      <c r="N620" s="81">
        <v>43033</v>
      </c>
      <c r="O620" s="81">
        <v>42917</v>
      </c>
      <c r="P620" s="81">
        <v>43465</v>
      </c>
      <c r="Q620" s="82">
        <v>39141.93</v>
      </c>
      <c r="R620" s="93">
        <v>0.5</v>
      </c>
      <c r="S620" s="82" t="s">
        <v>362</v>
      </c>
      <c r="T620" s="82">
        <v>19570.97</v>
      </c>
    </row>
    <row r="621" spans="2:20" ht="66" x14ac:dyDescent="0.25">
      <c r="B621" s="322"/>
      <c r="C621" s="323"/>
      <c r="D621" s="299"/>
      <c r="E621" s="302" t="s">
        <v>1561</v>
      </c>
      <c r="F621" s="294" t="s">
        <v>1562</v>
      </c>
      <c r="G621" s="98" t="s">
        <v>1567</v>
      </c>
      <c r="H621" s="98" t="s">
        <v>1569</v>
      </c>
      <c r="I621" s="80" t="s">
        <v>1563</v>
      </c>
      <c r="J621" s="79" t="s">
        <v>584</v>
      </c>
      <c r="K621" s="79" t="s">
        <v>1560</v>
      </c>
      <c r="L621" s="95" t="s">
        <v>1577</v>
      </c>
      <c r="M621" s="247" t="s">
        <v>10</v>
      </c>
      <c r="N621" s="81">
        <v>42943</v>
      </c>
      <c r="O621" s="81">
        <v>42412</v>
      </c>
      <c r="P621" s="81">
        <v>44196</v>
      </c>
      <c r="Q621" s="82">
        <v>123437.5</v>
      </c>
      <c r="R621" s="93">
        <v>0.8</v>
      </c>
      <c r="S621" s="82" t="s">
        <v>362</v>
      </c>
      <c r="T621" s="82">
        <v>98750</v>
      </c>
    </row>
    <row r="622" spans="2:20" ht="52.8" x14ac:dyDescent="0.25">
      <c r="B622" s="322"/>
      <c r="C622" s="323"/>
      <c r="D622" s="299"/>
      <c r="E622" s="309"/>
      <c r="F622" s="294"/>
      <c r="G622" s="98" t="s">
        <v>1568</v>
      </c>
      <c r="H622" s="98" t="s">
        <v>1570</v>
      </c>
      <c r="I622" s="80" t="s">
        <v>1564</v>
      </c>
      <c r="J622" s="79" t="s">
        <v>584</v>
      </c>
      <c r="K622" s="79" t="s">
        <v>1560</v>
      </c>
      <c r="L622" s="95" t="s">
        <v>1578</v>
      </c>
      <c r="M622" s="247" t="s">
        <v>14</v>
      </c>
      <c r="N622" s="81">
        <v>42943</v>
      </c>
      <c r="O622" s="81">
        <v>42736</v>
      </c>
      <c r="P622" s="81">
        <v>43830</v>
      </c>
      <c r="Q622" s="82">
        <v>126562.5</v>
      </c>
      <c r="R622" s="93">
        <v>0.8</v>
      </c>
      <c r="S622" s="82" t="s">
        <v>362</v>
      </c>
      <c r="T622" s="82">
        <v>101250</v>
      </c>
    </row>
    <row r="623" spans="2:20" ht="92.4" x14ac:dyDescent="0.25">
      <c r="B623" s="322"/>
      <c r="C623" s="323"/>
      <c r="D623" s="299"/>
      <c r="E623" s="309"/>
      <c r="F623" s="294"/>
      <c r="G623" s="98" t="s">
        <v>1352</v>
      </c>
      <c r="H623" s="98" t="s">
        <v>1571</v>
      </c>
      <c r="I623" s="80" t="s">
        <v>1565</v>
      </c>
      <c r="J623" s="79" t="s">
        <v>584</v>
      </c>
      <c r="K623" s="79" t="s">
        <v>1560</v>
      </c>
      <c r="L623" s="95" t="s">
        <v>1579</v>
      </c>
      <c r="M623" s="247" t="s">
        <v>23</v>
      </c>
      <c r="N623" s="81">
        <v>42943</v>
      </c>
      <c r="O623" s="81">
        <v>42248</v>
      </c>
      <c r="P623" s="81">
        <v>44926</v>
      </c>
      <c r="Q623" s="82">
        <v>126562.5</v>
      </c>
      <c r="R623" s="93">
        <v>0.8</v>
      </c>
      <c r="S623" s="82" t="s">
        <v>362</v>
      </c>
      <c r="T623" s="82">
        <v>101250</v>
      </c>
    </row>
    <row r="624" spans="2:20" ht="92.4" x14ac:dyDescent="0.25">
      <c r="B624" s="322"/>
      <c r="C624" s="323"/>
      <c r="D624" s="299"/>
      <c r="E624" s="309"/>
      <c r="F624" s="294"/>
      <c r="G624" s="98" t="s">
        <v>1352</v>
      </c>
      <c r="H624" s="98" t="s">
        <v>1572</v>
      </c>
      <c r="I624" s="80" t="s">
        <v>1566</v>
      </c>
      <c r="J624" s="79" t="s">
        <v>584</v>
      </c>
      <c r="K624" s="79" t="s">
        <v>1560</v>
      </c>
      <c r="L624" s="95" t="s">
        <v>1580</v>
      </c>
      <c r="M624" s="247" t="s">
        <v>7</v>
      </c>
      <c r="N624" s="81">
        <v>42943</v>
      </c>
      <c r="O624" s="81">
        <v>42248</v>
      </c>
      <c r="P624" s="81">
        <v>44926</v>
      </c>
      <c r="Q624" s="82">
        <v>117187.5</v>
      </c>
      <c r="R624" s="93">
        <v>0.8</v>
      </c>
      <c r="S624" s="82" t="s">
        <v>362</v>
      </c>
      <c r="T624" s="82">
        <v>93750</v>
      </c>
    </row>
    <row r="625" spans="2:20" ht="92.4" x14ac:dyDescent="0.25">
      <c r="B625" s="322"/>
      <c r="C625" s="323"/>
      <c r="D625" s="299"/>
      <c r="E625" s="309"/>
      <c r="F625" s="182" t="s">
        <v>2230</v>
      </c>
      <c r="G625" s="183" t="s">
        <v>2232</v>
      </c>
      <c r="H625" s="183" t="s">
        <v>2256</v>
      </c>
      <c r="I625" s="182" t="s">
        <v>2257</v>
      </c>
      <c r="J625" s="181" t="s">
        <v>584</v>
      </c>
      <c r="K625" s="181" t="s">
        <v>1560</v>
      </c>
      <c r="L625" s="95" t="s">
        <v>2237</v>
      </c>
      <c r="M625" s="247" t="s">
        <v>473</v>
      </c>
      <c r="N625" s="81">
        <v>43159</v>
      </c>
      <c r="O625" s="81">
        <v>42984</v>
      </c>
      <c r="P625" s="81">
        <v>43190</v>
      </c>
      <c r="Q625" s="82">
        <v>76486.87</v>
      </c>
      <c r="R625" s="93">
        <v>0.6</v>
      </c>
      <c r="S625" s="82" t="s">
        <v>362</v>
      </c>
      <c r="T625" s="82">
        <v>45892.12</v>
      </c>
    </row>
    <row r="626" spans="2:20" ht="92.4" x14ac:dyDescent="0.25">
      <c r="B626" s="322"/>
      <c r="C626" s="323"/>
      <c r="D626" s="299"/>
      <c r="E626" s="309"/>
      <c r="F626" s="182" t="s">
        <v>2243</v>
      </c>
      <c r="G626" s="183" t="s">
        <v>2245</v>
      </c>
      <c r="H626" s="183" t="s">
        <v>2258</v>
      </c>
      <c r="I626" s="182" t="s">
        <v>2259</v>
      </c>
      <c r="J626" s="181" t="s">
        <v>584</v>
      </c>
      <c r="K626" s="181" t="s">
        <v>1560</v>
      </c>
      <c r="L626" s="95" t="s">
        <v>2251</v>
      </c>
      <c r="M626" s="247" t="s">
        <v>473</v>
      </c>
      <c r="N626" s="81">
        <v>43159</v>
      </c>
      <c r="O626" s="81">
        <v>42991</v>
      </c>
      <c r="P626" s="81">
        <v>43343</v>
      </c>
      <c r="Q626" s="82">
        <v>53351.74</v>
      </c>
      <c r="R626" s="93">
        <v>0.3</v>
      </c>
      <c r="S626" s="82" t="s">
        <v>362</v>
      </c>
      <c r="T626" s="82">
        <v>16005.52</v>
      </c>
    </row>
    <row r="627" spans="2:20" ht="52.8" x14ac:dyDescent="0.25">
      <c r="B627" s="322"/>
      <c r="C627" s="323"/>
      <c r="D627" s="299"/>
      <c r="E627" s="309"/>
      <c r="F627" s="182" t="s">
        <v>1751</v>
      </c>
      <c r="G627" s="183" t="s">
        <v>2246</v>
      </c>
      <c r="H627" s="183" t="s">
        <v>2260</v>
      </c>
      <c r="I627" s="182" t="s">
        <v>2261</v>
      </c>
      <c r="J627" s="181" t="s">
        <v>584</v>
      </c>
      <c r="K627" s="181" t="s">
        <v>1560</v>
      </c>
      <c r="L627" s="95" t="s">
        <v>2253</v>
      </c>
      <c r="M627" s="247" t="s">
        <v>473</v>
      </c>
      <c r="N627" s="81">
        <v>43187</v>
      </c>
      <c r="O627" s="81">
        <v>43146</v>
      </c>
      <c r="P627" s="81">
        <v>43631</v>
      </c>
      <c r="Q627" s="82">
        <v>80582.53</v>
      </c>
      <c r="R627" s="93">
        <v>0.6</v>
      </c>
      <c r="S627" s="82" t="s">
        <v>362</v>
      </c>
      <c r="T627" s="82">
        <v>48349.52</v>
      </c>
    </row>
    <row r="628" spans="2:20" ht="92.4" x14ac:dyDescent="0.25">
      <c r="B628" s="322"/>
      <c r="C628" s="323"/>
      <c r="D628" s="299"/>
      <c r="E628" s="309"/>
      <c r="F628" s="80" t="s">
        <v>2093</v>
      </c>
      <c r="G628" s="98" t="s">
        <v>2094</v>
      </c>
      <c r="H628" s="98" t="s">
        <v>2110</v>
      </c>
      <c r="I628" s="80" t="s">
        <v>2111</v>
      </c>
      <c r="J628" s="79" t="s">
        <v>584</v>
      </c>
      <c r="K628" s="79" t="s">
        <v>1560</v>
      </c>
      <c r="L628" s="95" t="s">
        <v>2103</v>
      </c>
      <c r="M628" s="247" t="s">
        <v>473</v>
      </c>
      <c r="N628" s="81">
        <v>43133</v>
      </c>
      <c r="O628" s="81">
        <v>43039</v>
      </c>
      <c r="P628" s="81">
        <v>43555</v>
      </c>
      <c r="Q628" s="82">
        <v>62202.34</v>
      </c>
      <c r="R628" s="93">
        <v>0.4</v>
      </c>
      <c r="S628" s="82" t="s">
        <v>362</v>
      </c>
      <c r="T628" s="82">
        <v>24880.94</v>
      </c>
    </row>
    <row r="629" spans="2:20" ht="92.4" x14ac:dyDescent="0.25">
      <c r="B629" s="322"/>
      <c r="C629" s="323"/>
      <c r="D629" s="299"/>
      <c r="E629" s="309"/>
      <c r="F629" s="80" t="s">
        <v>1833</v>
      </c>
      <c r="G629" s="98" t="s">
        <v>2095</v>
      </c>
      <c r="H629" s="98" t="s">
        <v>2112</v>
      </c>
      <c r="I629" s="80" t="s">
        <v>2113</v>
      </c>
      <c r="J629" s="79" t="s">
        <v>584</v>
      </c>
      <c r="K629" s="79" t="s">
        <v>1560</v>
      </c>
      <c r="L629" s="95" t="s">
        <v>2104</v>
      </c>
      <c r="M629" s="247" t="s">
        <v>473</v>
      </c>
      <c r="N629" s="81">
        <v>43133</v>
      </c>
      <c r="O629" s="81">
        <v>43101</v>
      </c>
      <c r="P629" s="81">
        <v>43646</v>
      </c>
      <c r="Q629" s="82">
        <v>97568.81</v>
      </c>
      <c r="R629" s="93">
        <v>0.6</v>
      </c>
      <c r="S629" s="82" t="s">
        <v>362</v>
      </c>
      <c r="T629" s="82">
        <v>58541.29</v>
      </c>
    </row>
    <row r="630" spans="2:20" ht="79.2" x14ac:dyDescent="0.25">
      <c r="B630" s="322"/>
      <c r="C630" s="323"/>
      <c r="D630" s="299"/>
      <c r="E630" s="309"/>
      <c r="F630" s="80" t="s">
        <v>1833</v>
      </c>
      <c r="G630" s="98" t="s">
        <v>2096</v>
      </c>
      <c r="H630" s="98" t="s">
        <v>2114</v>
      </c>
      <c r="I630" s="80" t="s">
        <v>2115</v>
      </c>
      <c r="J630" s="79" t="s">
        <v>584</v>
      </c>
      <c r="K630" s="79" t="s">
        <v>1560</v>
      </c>
      <c r="L630" s="95" t="s">
        <v>2105</v>
      </c>
      <c r="M630" s="247" t="s">
        <v>473</v>
      </c>
      <c r="N630" s="81">
        <v>43133</v>
      </c>
      <c r="O630" s="81">
        <v>42993</v>
      </c>
      <c r="P630" s="81">
        <v>43465</v>
      </c>
      <c r="Q630" s="82">
        <v>98911.5</v>
      </c>
      <c r="R630" s="93">
        <v>0.6</v>
      </c>
      <c r="S630" s="82" t="s">
        <v>362</v>
      </c>
      <c r="T630" s="82">
        <v>59346.9</v>
      </c>
    </row>
    <row r="631" spans="2:20" ht="79.2" x14ac:dyDescent="0.25">
      <c r="B631" s="322"/>
      <c r="C631" s="323"/>
      <c r="D631" s="299"/>
      <c r="E631" s="309"/>
      <c r="F631" s="80" t="s">
        <v>1833</v>
      </c>
      <c r="G631" s="98" t="s">
        <v>2107</v>
      </c>
      <c r="H631" s="98" t="s">
        <v>2116</v>
      </c>
      <c r="I631" s="80" t="s">
        <v>2117</v>
      </c>
      <c r="J631" s="79" t="s">
        <v>584</v>
      </c>
      <c r="K631" s="79" t="s">
        <v>1560</v>
      </c>
      <c r="L631" s="95" t="s">
        <v>2124</v>
      </c>
      <c r="M631" s="247" t="s">
        <v>473</v>
      </c>
      <c r="N631" s="81">
        <v>43133</v>
      </c>
      <c r="O631" s="81">
        <v>43105</v>
      </c>
      <c r="P631" s="81">
        <v>43164</v>
      </c>
      <c r="Q631" s="82">
        <v>65645.22</v>
      </c>
      <c r="R631" s="93">
        <v>0.6</v>
      </c>
      <c r="S631" s="82" t="s">
        <v>362</v>
      </c>
      <c r="T631" s="82">
        <v>39387.129999999997</v>
      </c>
    </row>
    <row r="632" spans="2:20" ht="79.2" x14ac:dyDescent="0.25">
      <c r="B632" s="322"/>
      <c r="C632" s="323"/>
      <c r="D632" s="299"/>
      <c r="E632" s="309"/>
      <c r="F632" s="80" t="s">
        <v>1751</v>
      </c>
      <c r="G632" s="98" t="s">
        <v>2097</v>
      </c>
      <c r="H632" s="98" t="s">
        <v>2118</v>
      </c>
      <c r="I632" s="80" t="s">
        <v>2119</v>
      </c>
      <c r="J632" s="79" t="s">
        <v>584</v>
      </c>
      <c r="K632" s="79" t="s">
        <v>1560</v>
      </c>
      <c r="L632" s="95" t="s">
        <v>2106</v>
      </c>
      <c r="M632" s="247" t="s">
        <v>473</v>
      </c>
      <c r="N632" s="81">
        <v>43133</v>
      </c>
      <c r="O632" s="81">
        <v>43160</v>
      </c>
      <c r="P632" s="81">
        <v>43708</v>
      </c>
      <c r="Q632" s="82">
        <v>99932.62</v>
      </c>
      <c r="R632" s="93">
        <v>0.6</v>
      </c>
      <c r="S632" s="82" t="s">
        <v>362</v>
      </c>
      <c r="T632" s="82">
        <v>59959.58</v>
      </c>
    </row>
    <row r="633" spans="2:20" ht="39.6" x14ac:dyDescent="0.25">
      <c r="B633" s="322"/>
      <c r="C633" s="323"/>
      <c r="D633" s="299"/>
      <c r="E633" s="309"/>
      <c r="F633" s="182" t="s">
        <v>2230</v>
      </c>
      <c r="G633" s="183" t="s">
        <v>2233</v>
      </c>
      <c r="H633" s="183" t="s">
        <v>2254</v>
      </c>
      <c r="I633" s="182" t="s">
        <v>2255</v>
      </c>
      <c r="J633" s="181" t="s">
        <v>584</v>
      </c>
      <c r="K633" s="181" t="s">
        <v>1560</v>
      </c>
      <c r="L633" s="95" t="s">
        <v>2239</v>
      </c>
      <c r="M633" s="247" t="s">
        <v>473</v>
      </c>
      <c r="N633" s="81">
        <v>43159</v>
      </c>
      <c r="O633" s="81">
        <v>43101</v>
      </c>
      <c r="P633" s="81">
        <v>43646</v>
      </c>
      <c r="Q633" s="82">
        <v>64968.67</v>
      </c>
      <c r="R633" s="93">
        <v>0.6</v>
      </c>
      <c r="S633" s="82" t="s">
        <v>362</v>
      </c>
      <c r="T633" s="82">
        <v>38981.199999999997</v>
      </c>
    </row>
    <row r="634" spans="2:20" ht="79.2" x14ac:dyDescent="0.25">
      <c r="B634" s="322"/>
      <c r="C634" s="323"/>
      <c r="D634" s="299"/>
      <c r="E634" s="309"/>
      <c r="F634" s="80" t="s">
        <v>1751</v>
      </c>
      <c r="G634" s="98" t="s">
        <v>2108</v>
      </c>
      <c r="H634" s="98" t="s">
        <v>2120</v>
      </c>
      <c r="I634" s="80" t="s">
        <v>2121</v>
      </c>
      <c r="J634" s="79" t="s">
        <v>584</v>
      </c>
      <c r="K634" s="79" t="s">
        <v>1560</v>
      </c>
      <c r="L634" s="95" t="s">
        <v>2125</v>
      </c>
      <c r="M634" s="247" t="s">
        <v>473</v>
      </c>
      <c r="N634" s="81">
        <v>43133</v>
      </c>
      <c r="O634" s="81">
        <v>43010</v>
      </c>
      <c r="P634" s="81">
        <v>43739</v>
      </c>
      <c r="Q634" s="82">
        <v>88233.34</v>
      </c>
      <c r="R634" s="93">
        <v>0.5</v>
      </c>
      <c r="S634" s="82" t="s">
        <v>362</v>
      </c>
      <c r="T634" s="82">
        <v>44116.67</v>
      </c>
    </row>
    <row r="635" spans="2:20" ht="92.4" x14ac:dyDescent="0.25">
      <c r="B635" s="322"/>
      <c r="C635" s="323"/>
      <c r="D635" s="299"/>
      <c r="E635" s="309"/>
      <c r="F635" s="134" t="s">
        <v>1833</v>
      </c>
      <c r="G635" s="141" t="s">
        <v>2109</v>
      </c>
      <c r="H635" s="141" t="s">
        <v>2122</v>
      </c>
      <c r="I635" s="134" t="s">
        <v>2123</v>
      </c>
      <c r="J635" s="111" t="s">
        <v>584</v>
      </c>
      <c r="K635" s="111" t="s">
        <v>1560</v>
      </c>
      <c r="L635" s="160" t="s">
        <v>2126</v>
      </c>
      <c r="M635" s="254" t="s">
        <v>473</v>
      </c>
      <c r="N635" s="135">
        <v>43133</v>
      </c>
      <c r="O635" s="135">
        <v>43101</v>
      </c>
      <c r="P635" s="135">
        <v>43646</v>
      </c>
      <c r="Q635" s="136">
        <v>99977.9</v>
      </c>
      <c r="R635" s="142">
        <v>0.5</v>
      </c>
      <c r="S635" s="136" t="s">
        <v>362</v>
      </c>
      <c r="T635" s="136">
        <v>49988.95</v>
      </c>
    </row>
    <row r="636" spans="2:20" ht="66" x14ac:dyDescent="0.25">
      <c r="B636" s="322"/>
      <c r="C636" s="323"/>
      <c r="D636" s="317"/>
      <c r="E636" s="309"/>
      <c r="F636" s="236" t="s">
        <v>1833</v>
      </c>
      <c r="G636" s="238" t="s">
        <v>2415</v>
      </c>
      <c r="H636" s="238" t="s">
        <v>2439</v>
      </c>
      <c r="I636" s="236" t="s">
        <v>2440</v>
      </c>
      <c r="J636" s="237" t="s">
        <v>2423</v>
      </c>
      <c r="K636" s="237" t="s">
        <v>2441</v>
      </c>
      <c r="L636" s="95" t="s">
        <v>2425</v>
      </c>
      <c r="M636" s="247" t="s">
        <v>473</v>
      </c>
      <c r="N636" s="81">
        <v>43258</v>
      </c>
      <c r="O636" s="81">
        <v>43070</v>
      </c>
      <c r="P636" s="81">
        <v>43465</v>
      </c>
      <c r="Q636" s="82">
        <v>92372.160000000003</v>
      </c>
      <c r="R636" s="93">
        <v>0.5</v>
      </c>
      <c r="S636" s="82" t="s">
        <v>362</v>
      </c>
      <c r="T636" s="82">
        <v>46186.080000000002</v>
      </c>
    </row>
    <row r="637" spans="2:20" ht="79.2" x14ac:dyDescent="0.25">
      <c r="B637" s="322"/>
      <c r="C637" s="323"/>
      <c r="D637" s="317"/>
      <c r="E637" s="309"/>
      <c r="F637" s="236" t="s">
        <v>1833</v>
      </c>
      <c r="G637" s="238" t="s">
        <v>2416</v>
      </c>
      <c r="H637" s="238" t="s">
        <v>2442</v>
      </c>
      <c r="I637" s="236" t="s">
        <v>2443</v>
      </c>
      <c r="J637" s="237" t="s">
        <v>2423</v>
      </c>
      <c r="K637" s="237" t="s">
        <v>2441</v>
      </c>
      <c r="L637" s="95" t="s">
        <v>2427</v>
      </c>
      <c r="M637" s="247" t="s">
        <v>473</v>
      </c>
      <c r="N637" s="81">
        <v>43259</v>
      </c>
      <c r="O637" s="81">
        <v>43101</v>
      </c>
      <c r="P637" s="81">
        <v>43646</v>
      </c>
      <c r="Q637" s="82">
        <v>91554.51</v>
      </c>
      <c r="R637" s="93">
        <v>0.5</v>
      </c>
      <c r="S637" s="82" t="s">
        <v>362</v>
      </c>
      <c r="T637" s="82">
        <v>45777.26</v>
      </c>
    </row>
    <row r="638" spans="2:20" ht="39.6" x14ac:dyDescent="0.25">
      <c r="B638" s="322"/>
      <c r="C638" s="323"/>
      <c r="D638" s="317"/>
      <c r="E638" s="309"/>
      <c r="F638" s="236" t="s">
        <v>1751</v>
      </c>
      <c r="G638" s="238" t="s">
        <v>2417</v>
      </c>
      <c r="H638" s="238" t="s">
        <v>2444</v>
      </c>
      <c r="I638" s="236" t="s">
        <v>2445</v>
      </c>
      <c r="J638" s="237" t="s">
        <v>2423</v>
      </c>
      <c r="K638" s="237" t="s">
        <v>2441</v>
      </c>
      <c r="L638" s="95" t="s">
        <v>2429</v>
      </c>
      <c r="M638" s="247" t="s">
        <v>473</v>
      </c>
      <c r="N638" s="81">
        <v>43248</v>
      </c>
      <c r="O638" s="81">
        <v>43083</v>
      </c>
      <c r="P638" s="81">
        <v>43629</v>
      </c>
      <c r="Q638" s="82">
        <v>87144.52</v>
      </c>
      <c r="R638" s="93">
        <v>0.6</v>
      </c>
      <c r="S638" s="82" t="s">
        <v>362</v>
      </c>
      <c r="T638" s="82">
        <v>52286.71</v>
      </c>
    </row>
    <row r="639" spans="2:20" ht="92.4" x14ac:dyDescent="0.25">
      <c r="B639" s="322"/>
      <c r="C639" s="323"/>
      <c r="D639" s="317"/>
      <c r="E639" s="309"/>
      <c r="F639" s="236" t="s">
        <v>1833</v>
      </c>
      <c r="G639" s="238" t="s">
        <v>2418</v>
      </c>
      <c r="H639" s="238" t="s">
        <v>2446</v>
      </c>
      <c r="I639" s="236" t="s">
        <v>2447</v>
      </c>
      <c r="J639" s="237" t="s">
        <v>2423</v>
      </c>
      <c r="K639" s="237" t="s">
        <v>2441</v>
      </c>
      <c r="L639" s="95" t="s">
        <v>2431</v>
      </c>
      <c r="M639" s="247" t="s">
        <v>473</v>
      </c>
      <c r="N639" s="81">
        <v>43258</v>
      </c>
      <c r="O639" s="81">
        <v>43101</v>
      </c>
      <c r="P639" s="81">
        <v>43646</v>
      </c>
      <c r="Q639" s="82">
        <v>83523.33</v>
      </c>
      <c r="R639" s="93">
        <v>0.5</v>
      </c>
      <c r="S639" s="82" t="s">
        <v>362</v>
      </c>
      <c r="T639" s="82">
        <v>41761.660000000003</v>
      </c>
    </row>
    <row r="640" spans="2:20" ht="79.2" x14ac:dyDescent="0.25">
      <c r="B640" s="322"/>
      <c r="C640" s="323"/>
      <c r="D640" s="317"/>
      <c r="E640" s="309"/>
      <c r="F640" s="236" t="s">
        <v>2414</v>
      </c>
      <c r="G640" s="238" t="s">
        <v>2419</v>
      </c>
      <c r="H640" s="238" t="s">
        <v>2448</v>
      </c>
      <c r="I640" s="236" t="s">
        <v>2449</v>
      </c>
      <c r="J640" s="237" t="s">
        <v>2423</v>
      </c>
      <c r="K640" s="237" t="s">
        <v>2441</v>
      </c>
      <c r="L640" s="95" t="s">
        <v>2434</v>
      </c>
      <c r="M640" s="247" t="s">
        <v>473</v>
      </c>
      <c r="N640" s="81">
        <v>43248</v>
      </c>
      <c r="O640" s="81">
        <v>43108</v>
      </c>
      <c r="P640" s="81">
        <v>43282</v>
      </c>
      <c r="Q640" s="82">
        <v>14399.06</v>
      </c>
      <c r="R640" s="93">
        <v>0.5</v>
      </c>
      <c r="S640" s="82" t="s">
        <v>362</v>
      </c>
      <c r="T640" s="82">
        <v>7199.53</v>
      </c>
    </row>
    <row r="641" spans="2:20" ht="66" x14ac:dyDescent="0.25">
      <c r="B641" s="322"/>
      <c r="C641" s="323"/>
      <c r="D641" s="317"/>
      <c r="E641" s="309"/>
      <c r="F641" s="236" t="s">
        <v>1751</v>
      </c>
      <c r="G641" s="238" t="s">
        <v>2420</v>
      </c>
      <c r="H641" s="238" t="s">
        <v>2450</v>
      </c>
      <c r="I641" s="236" t="s">
        <v>2451</v>
      </c>
      <c r="J641" s="237" t="s">
        <v>2423</v>
      </c>
      <c r="K641" s="237" t="s">
        <v>2441</v>
      </c>
      <c r="L641" s="95" t="s">
        <v>2436</v>
      </c>
      <c r="M641" s="247" t="s">
        <v>473</v>
      </c>
      <c r="N641" s="81">
        <v>43248</v>
      </c>
      <c r="O641" s="81">
        <v>43087</v>
      </c>
      <c r="P641" s="81">
        <v>43269</v>
      </c>
      <c r="Q641" s="82">
        <v>46357.79</v>
      </c>
      <c r="R641" s="93">
        <v>0.6</v>
      </c>
      <c r="S641" s="82" t="s">
        <v>362</v>
      </c>
      <c r="T641" s="82">
        <v>27814.67</v>
      </c>
    </row>
    <row r="642" spans="2:20" ht="79.8" thickBot="1" x14ac:dyDescent="0.3">
      <c r="B642" s="322"/>
      <c r="C642" s="323"/>
      <c r="D642" s="317"/>
      <c r="E642" s="316"/>
      <c r="F642" s="196" t="s">
        <v>1751</v>
      </c>
      <c r="G642" s="244" t="s">
        <v>2421</v>
      </c>
      <c r="H642" s="244" t="s">
        <v>2452</v>
      </c>
      <c r="I642" s="196" t="s">
        <v>2453</v>
      </c>
      <c r="J642" s="197" t="s">
        <v>2423</v>
      </c>
      <c r="K642" s="197" t="s">
        <v>2441</v>
      </c>
      <c r="L642" s="278" t="s">
        <v>2438</v>
      </c>
      <c r="M642" s="197" t="s">
        <v>473</v>
      </c>
      <c r="N642" s="198">
        <v>43248</v>
      </c>
      <c r="O642" s="198">
        <v>43191</v>
      </c>
      <c r="P642" s="198">
        <v>43738</v>
      </c>
      <c r="Q642" s="199">
        <v>98480.11</v>
      </c>
      <c r="R642" s="200">
        <v>0.4</v>
      </c>
      <c r="S642" s="199" t="s">
        <v>362</v>
      </c>
      <c r="T642" s="199">
        <v>39392.04</v>
      </c>
    </row>
    <row r="643" spans="2:20" ht="13.8" thickBot="1" x14ac:dyDescent="0.3">
      <c r="B643" s="322"/>
      <c r="C643" s="323"/>
      <c r="D643" s="317"/>
      <c r="E643" s="292" t="s">
        <v>1560</v>
      </c>
      <c r="F643" s="293"/>
      <c r="G643" s="293"/>
      <c r="H643" s="293"/>
      <c r="I643" s="293"/>
      <c r="J643" s="293"/>
      <c r="K643" s="138">
        <f>COUNTA(K613:K642)</f>
        <v>30</v>
      </c>
      <c r="L643" s="339"/>
      <c r="M643" s="340"/>
      <c r="N643" s="340"/>
      <c r="O643" s="340"/>
      <c r="P643" s="341"/>
      <c r="Q643" s="140">
        <f>SUM(Q613:Q642)</f>
        <v>2518742.23</v>
      </c>
      <c r="R643" s="332"/>
      <c r="S643" s="333"/>
      <c r="T643" s="140">
        <f>SUM(T613:T642)</f>
        <v>1464536.63</v>
      </c>
    </row>
    <row r="644" spans="2:20" ht="13.8" thickBot="1" x14ac:dyDescent="0.3">
      <c r="B644" s="322"/>
      <c r="C644" s="324"/>
      <c r="D644" s="295" t="s">
        <v>2183</v>
      </c>
      <c r="E644" s="296"/>
      <c r="F644" s="296"/>
      <c r="G644" s="296"/>
      <c r="H644" s="296"/>
      <c r="I644" s="296"/>
      <c r="J644" s="296"/>
      <c r="K644" s="128">
        <f>K612+K609+K580+K577+K643+K583</f>
        <v>64</v>
      </c>
      <c r="L644" s="348"/>
      <c r="M644" s="349"/>
      <c r="N644" s="349"/>
      <c r="O644" s="349"/>
      <c r="P644" s="350"/>
      <c r="Q644" s="129">
        <f>Q612+Q609+Q580+Q577+Q643+Q583</f>
        <v>13864216.560000002</v>
      </c>
      <c r="R644" s="344"/>
      <c r="S644" s="345"/>
      <c r="T644" s="129">
        <f>T612+T609+T580+T577+T643+T583</f>
        <v>10540916.079999998</v>
      </c>
    </row>
    <row r="645" spans="2:20" ht="79.2" x14ac:dyDescent="0.25">
      <c r="B645" s="322"/>
      <c r="C645" s="323"/>
      <c r="D645" s="329" t="s">
        <v>2184</v>
      </c>
      <c r="E645" s="306" t="s">
        <v>1114</v>
      </c>
      <c r="F645" s="137" t="s">
        <v>858</v>
      </c>
      <c r="G645" s="155" t="s">
        <v>1377</v>
      </c>
      <c r="H645" s="148" t="s">
        <v>871</v>
      </c>
      <c r="I645" s="156" t="s">
        <v>865</v>
      </c>
      <c r="J645" s="123" t="s">
        <v>614</v>
      </c>
      <c r="K645" s="123" t="s">
        <v>870</v>
      </c>
      <c r="L645" s="164" t="s">
        <v>859</v>
      </c>
      <c r="M645" s="253" t="s">
        <v>1709</v>
      </c>
      <c r="N645" s="151">
        <v>42684</v>
      </c>
      <c r="O645" s="125">
        <v>42248</v>
      </c>
      <c r="P645" s="151">
        <v>43343</v>
      </c>
      <c r="Q645" s="157">
        <v>116000</v>
      </c>
      <c r="R645" s="127">
        <v>0.8</v>
      </c>
      <c r="S645" s="152" t="s">
        <v>468</v>
      </c>
      <c r="T645" s="152">
        <v>92800</v>
      </c>
    </row>
    <row r="646" spans="2:20" ht="92.4" x14ac:dyDescent="0.25">
      <c r="B646" s="322"/>
      <c r="C646" s="323"/>
      <c r="D646" s="330"/>
      <c r="E646" s="307"/>
      <c r="F646" s="77" t="s">
        <v>858</v>
      </c>
      <c r="G646" s="105" t="s">
        <v>1378</v>
      </c>
      <c r="H646" s="78" t="s">
        <v>871</v>
      </c>
      <c r="I646" s="106" t="s">
        <v>866</v>
      </c>
      <c r="J646" s="79" t="s">
        <v>614</v>
      </c>
      <c r="K646" s="79" t="s">
        <v>870</v>
      </c>
      <c r="L646" s="263" t="s">
        <v>861</v>
      </c>
      <c r="M646" s="247" t="s">
        <v>28</v>
      </c>
      <c r="N646" s="81">
        <v>42684</v>
      </c>
      <c r="O646" s="69">
        <v>42248</v>
      </c>
      <c r="P646" s="81">
        <v>43343</v>
      </c>
      <c r="Q646" s="107">
        <v>237424.8</v>
      </c>
      <c r="R646" s="71">
        <v>0.8</v>
      </c>
      <c r="S646" s="82" t="s">
        <v>468</v>
      </c>
      <c r="T646" s="82">
        <v>189939.84</v>
      </c>
    </row>
    <row r="647" spans="2:20" ht="79.2" x14ac:dyDescent="0.25">
      <c r="B647" s="322"/>
      <c r="C647" s="323"/>
      <c r="D647" s="330"/>
      <c r="E647" s="307"/>
      <c r="F647" s="77" t="s">
        <v>858</v>
      </c>
      <c r="G647" s="105" t="s">
        <v>1379</v>
      </c>
      <c r="H647" s="78" t="s">
        <v>871</v>
      </c>
      <c r="I647" s="106" t="s">
        <v>924</v>
      </c>
      <c r="J647" s="79" t="s">
        <v>614</v>
      </c>
      <c r="K647" s="79" t="s">
        <v>870</v>
      </c>
      <c r="L647" s="263" t="s">
        <v>928</v>
      </c>
      <c r="M647" s="247" t="s">
        <v>17</v>
      </c>
      <c r="N647" s="81">
        <v>42727</v>
      </c>
      <c r="O647" s="69">
        <v>42248</v>
      </c>
      <c r="P647" s="81">
        <v>43343</v>
      </c>
      <c r="Q647" s="107">
        <v>324728.53000000003</v>
      </c>
      <c r="R647" s="71">
        <v>0.8</v>
      </c>
      <c r="S647" s="82" t="s">
        <v>468</v>
      </c>
      <c r="T647" s="82">
        <v>259782.82</v>
      </c>
    </row>
    <row r="648" spans="2:20" ht="52.8" x14ac:dyDescent="0.25">
      <c r="B648" s="322"/>
      <c r="C648" s="323"/>
      <c r="D648" s="330"/>
      <c r="E648" s="307"/>
      <c r="F648" s="77" t="s">
        <v>858</v>
      </c>
      <c r="G648" s="105" t="s">
        <v>1380</v>
      </c>
      <c r="H648" s="78" t="s">
        <v>871</v>
      </c>
      <c r="I648" s="106" t="s">
        <v>921</v>
      </c>
      <c r="J648" s="79" t="s">
        <v>614</v>
      </c>
      <c r="K648" s="79" t="s">
        <v>870</v>
      </c>
      <c r="L648" s="263" t="s">
        <v>925</v>
      </c>
      <c r="M648" s="247" t="s">
        <v>23</v>
      </c>
      <c r="N648" s="81">
        <v>42727</v>
      </c>
      <c r="O648" s="69">
        <v>42248</v>
      </c>
      <c r="P648" s="81">
        <v>43343</v>
      </c>
      <c r="Q648" s="107">
        <v>521904.97</v>
      </c>
      <c r="R648" s="71">
        <v>0.8</v>
      </c>
      <c r="S648" s="82" t="s">
        <v>468</v>
      </c>
      <c r="T648" s="82">
        <v>417523.98</v>
      </c>
    </row>
    <row r="649" spans="2:20" ht="66" x14ac:dyDescent="0.25">
      <c r="B649" s="322"/>
      <c r="C649" s="323"/>
      <c r="D649" s="330"/>
      <c r="E649" s="307"/>
      <c r="F649" s="77" t="s">
        <v>858</v>
      </c>
      <c r="G649" s="105" t="s">
        <v>1381</v>
      </c>
      <c r="H649" s="78" t="s">
        <v>871</v>
      </c>
      <c r="I649" s="106" t="s">
        <v>868</v>
      </c>
      <c r="J649" s="79" t="s">
        <v>614</v>
      </c>
      <c r="K649" s="79" t="s">
        <v>870</v>
      </c>
      <c r="L649" s="263" t="s">
        <v>863</v>
      </c>
      <c r="M649" s="247" t="s">
        <v>17</v>
      </c>
      <c r="N649" s="81">
        <v>42684</v>
      </c>
      <c r="O649" s="69">
        <v>42248</v>
      </c>
      <c r="P649" s="81">
        <v>43312</v>
      </c>
      <c r="Q649" s="107">
        <v>152364.79999999999</v>
      </c>
      <c r="R649" s="71">
        <v>0.8</v>
      </c>
      <c r="S649" s="82" t="s">
        <v>468</v>
      </c>
      <c r="T649" s="82">
        <v>121891.84</v>
      </c>
    </row>
    <row r="650" spans="2:20" ht="92.4" x14ac:dyDescent="0.25">
      <c r="B650" s="322"/>
      <c r="C650" s="323"/>
      <c r="D650" s="330"/>
      <c r="E650" s="307"/>
      <c r="F650" s="77" t="s">
        <v>858</v>
      </c>
      <c r="G650" s="105" t="s">
        <v>1382</v>
      </c>
      <c r="H650" s="78" t="s">
        <v>871</v>
      </c>
      <c r="I650" s="106" t="s">
        <v>869</v>
      </c>
      <c r="J650" s="79" t="s">
        <v>614</v>
      </c>
      <c r="K650" s="79" t="s">
        <v>870</v>
      </c>
      <c r="L650" s="263" t="s">
        <v>864</v>
      </c>
      <c r="M650" s="247" t="s">
        <v>17</v>
      </c>
      <c r="N650" s="81">
        <v>42684</v>
      </c>
      <c r="O650" s="69">
        <v>42248</v>
      </c>
      <c r="P650" s="81">
        <v>43343</v>
      </c>
      <c r="Q650" s="107">
        <v>108630.83</v>
      </c>
      <c r="R650" s="71">
        <v>0.8</v>
      </c>
      <c r="S650" s="82" t="s">
        <v>468</v>
      </c>
      <c r="T650" s="82">
        <v>86904.66</v>
      </c>
    </row>
    <row r="651" spans="2:20" ht="39.6" x14ac:dyDescent="0.25">
      <c r="B651" s="322"/>
      <c r="C651" s="323"/>
      <c r="D651" s="330"/>
      <c r="E651" s="307"/>
      <c r="F651" s="77" t="s">
        <v>858</v>
      </c>
      <c r="G651" s="105" t="s">
        <v>1383</v>
      </c>
      <c r="H651" s="78" t="s">
        <v>871</v>
      </c>
      <c r="I651" s="106" t="s">
        <v>922</v>
      </c>
      <c r="J651" s="79" t="s">
        <v>614</v>
      </c>
      <c r="K651" s="79" t="s">
        <v>870</v>
      </c>
      <c r="L651" s="263" t="s">
        <v>926</v>
      </c>
      <c r="M651" s="247" t="s">
        <v>17</v>
      </c>
      <c r="N651" s="81">
        <v>42727</v>
      </c>
      <c r="O651" s="69">
        <v>42248</v>
      </c>
      <c r="P651" s="81">
        <v>43343</v>
      </c>
      <c r="Q651" s="107">
        <v>255177.62</v>
      </c>
      <c r="R651" s="71">
        <v>0.8</v>
      </c>
      <c r="S651" s="82" t="s">
        <v>468</v>
      </c>
      <c r="T651" s="82">
        <v>204142.1</v>
      </c>
    </row>
    <row r="652" spans="2:20" ht="79.2" x14ac:dyDescent="0.25">
      <c r="B652" s="322"/>
      <c r="C652" s="323"/>
      <c r="D652" s="330"/>
      <c r="E652" s="307"/>
      <c r="F652" s="77" t="s">
        <v>858</v>
      </c>
      <c r="G652" s="105" t="s">
        <v>1384</v>
      </c>
      <c r="H652" s="78" t="s">
        <v>871</v>
      </c>
      <c r="I652" s="106" t="s">
        <v>1017</v>
      </c>
      <c r="J652" s="79" t="s">
        <v>614</v>
      </c>
      <c r="K652" s="79" t="s">
        <v>870</v>
      </c>
      <c r="L652" s="263" t="s">
        <v>860</v>
      </c>
      <c r="M652" s="246" t="s">
        <v>83</v>
      </c>
      <c r="N652" s="81">
        <v>42684</v>
      </c>
      <c r="O652" s="69">
        <v>42248</v>
      </c>
      <c r="P652" s="81">
        <v>43343</v>
      </c>
      <c r="Q652" s="107">
        <v>340199.11</v>
      </c>
      <c r="R652" s="71">
        <v>0.8</v>
      </c>
      <c r="S652" s="82" t="s">
        <v>468</v>
      </c>
      <c r="T652" s="82">
        <v>272159.28999999998</v>
      </c>
    </row>
    <row r="653" spans="2:20" ht="92.4" x14ac:dyDescent="0.25">
      <c r="B653" s="322"/>
      <c r="C653" s="323"/>
      <c r="D653" s="330"/>
      <c r="E653" s="307"/>
      <c r="F653" s="77" t="s">
        <v>858</v>
      </c>
      <c r="G653" s="98" t="s">
        <v>1385</v>
      </c>
      <c r="H653" s="78" t="s">
        <v>871</v>
      </c>
      <c r="I653" s="106" t="s">
        <v>867</v>
      </c>
      <c r="J653" s="79" t="s">
        <v>614</v>
      </c>
      <c r="K653" s="79" t="s">
        <v>870</v>
      </c>
      <c r="L653" s="95" t="s">
        <v>862</v>
      </c>
      <c r="M653" s="247" t="s">
        <v>28</v>
      </c>
      <c r="N653" s="81">
        <v>42684</v>
      </c>
      <c r="O653" s="69">
        <v>42248</v>
      </c>
      <c r="P653" s="81">
        <v>43343</v>
      </c>
      <c r="Q653" s="107">
        <v>343765.02</v>
      </c>
      <c r="R653" s="71">
        <v>0.8</v>
      </c>
      <c r="S653" s="82" t="s">
        <v>468</v>
      </c>
      <c r="T653" s="82">
        <v>275012.02</v>
      </c>
    </row>
    <row r="654" spans="2:20" ht="92.4" x14ac:dyDescent="0.25">
      <c r="B654" s="322"/>
      <c r="C654" s="323"/>
      <c r="D654" s="330"/>
      <c r="E654" s="310"/>
      <c r="F654" s="77" t="s">
        <v>858</v>
      </c>
      <c r="G654" s="105" t="s">
        <v>1386</v>
      </c>
      <c r="H654" s="78" t="s">
        <v>871</v>
      </c>
      <c r="I654" s="106" t="s">
        <v>923</v>
      </c>
      <c r="J654" s="79" t="s">
        <v>614</v>
      </c>
      <c r="K654" s="79" t="s">
        <v>870</v>
      </c>
      <c r="L654" s="263" t="s">
        <v>927</v>
      </c>
      <c r="M654" s="247" t="s">
        <v>33</v>
      </c>
      <c r="N654" s="81">
        <v>42727</v>
      </c>
      <c r="O654" s="69">
        <v>42248</v>
      </c>
      <c r="P654" s="81">
        <v>43343</v>
      </c>
      <c r="Q654" s="107">
        <v>226590.21</v>
      </c>
      <c r="R654" s="71">
        <v>0.8</v>
      </c>
      <c r="S654" s="82" t="s">
        <v>468</v>
      </c>
      <c r="T654" s="82">
        <v>181272.17</v>
      </c>
    </row>
    <row r="655" spans="2:20" ht="92.4" x14ac:dyDescent="0.25">
      <c r="B655" s="322"/>
      <c r="C655" s="323"/>
      <c r="D655" s="330"/>
      <c r="E655" s="224" t="s">
        <v>2322</v>
      </c>
      <c r="F655" s="131" t="s">
        <v>1589</v>
      </c>
      <c r="G655" s="143" t="s">
        <v>1590</v>
      </c>
      <c r="H655" s="132" t="s">
        <v>1591</v>
      </c>
      <c r="I655" s="144" t="s">
        <v>1592</v>
      </c>
      <c r="J655" s="222" t="s">
        <v>1593</v>
      </c>
      <c r="K655" s="222" t="s">
        <v>870</v>
      </c>
      <c r="L655" s="160" t="s">
        <v>1594</v>
      </c>
      <c r="M655" s="254" t="s">
        <v>473</v>
      </c>
      <c r="N655" s="135">
        <v>42873</v>
      </c>
      <c r="O655" s="135">
        <v>42736</v>
      </c>
      <c r="P655" s="135">
        <v>43465</v>
      </c>
      <c r="Q655" s="146">
        <v>3747200.57</v>
      </c>
      <c r="R655" s="142">
        <v>0.8</v>
      </c>
      <c r="S655" s="136" t="s">
        <v>468</v>
      </c>
      <c r="T655" s="136">
        <v>2997760.46</v>
      </c>
    </row>
    <row r="656" spans="2:20" ht="92.4" x14ac:dyDescent="0.25">
      <c r="B656" s="322"/>
      <c r="C656" s="323"/>
      <c r="D656" s="330"/>
      <c r="E656" s="220" t="s">
        <v>2322</v>
      </c>
      <c r="F656" s="77" t="s">
        <v>2321</v>
      </c>
      <c r="G656" s="229" t="s">
        <v>2329</v>
      </c>
      <c r="H656" s="78" t="s">
        <v>2335</v>
      </c>
      <c r="I656" s="144" t="s">
        <v>2323</v>
      </c>
      <c r="J656" s="223" t="s">
        <v>1593</v>
      </c>
      <c r="K656" s="223" t="s">
        <v>870</v>
      </c>
      <c r="L656" s="95" t="s">
        <v>2336</v>
      </c>
      <c r="M656" s="247" t="s">
        <v>473</v>
      </c>
      <c r="N656" s="81">
        <v>43238</v>
      </c>
      <c r="O656" s="81">
        <v>42277</v>
      </c>
      <c r="P656" s="81">
        <v>43287</v>
      </c>
      <c r="Q656" s="230">
        <v>135149.51</v>
      </c>
      <c r="R656" s="93">
        <v>0.8</v>
      </c>
      <c r="S656" s="82" t="s">
        <v>468</v>
      </c>
      <c r="T656" s="82">
        <v>108119.61</v>
      </c>
    </row>
    <row r="657" spans="2:20" ht="92.4" x14ac:dyDescent="0.25">
      <c r="B657" s="322"/>
      <c r="C657" s="323"/>
      <c r="D657" s="330"/>
      <c r="E657" s="220" t="s">
        <v>2322</v>
      </c>
      <c r="F657" s="77" t="s">
        <v>2321</v>
      </c>
      <c r="G657" s="229" t="s">
        <v>2330</v>
      </c>
      <c r="H657" s="78" t="s">
        <v>2335</v>
      </c>
      <c r="I657" s="144" t="s">
        <v>2324</v>
      </c>
      <c r="J657" s="223" t="s">
        <v>1593</v>
      </c>
      <c r="K657" s="223" t="s">
        <v>870</v>
      </c>
      <c r="L657" s="95" t="s">
        <v>2337</v>
      </c>
      <c r="M657" s="247" t="s">
        <v>473</v>
      </c>
      <c r="N657" s="81">
        <v>43238</v>
      </c>
      <c r="O657" s="81">
        <v>42277</v>
      </c>
      <c r="P657" s="81">
        <v>43300</v>
      </c>
      <c r="Q657" s="230">
        <v>163297.10999999999</v>
      </c>
      <c r="R657" s="93">
        <v>0.8</v>
      </c>
      <c r="S657" s="82" t="s">
        <v>468</v>
      </c>
      <c r="T657" s="82">
        <v>130637.69</v>
      </c>
    </row>
    <row r="658" spans="2:20" ht="92.4" x14ac:dyDescent="0.25">
      <c r="B658" s="322"/>
      <c r="C658" s="323"/>
      <c r="D658" s="330"/>
      <c r="E658" s="220" t="s">
        <v>2322</v>
      </c>
      <c r="F658" s="77" t="s">
        <v>2321</v>
      </c>
      <c r="G658" s="229" t="s">
        <v>2331</v>
      </c>
      <c r="H658" s="78" t="s">
        <v>2335</v>
      </c>
      <c r="I658" s="144" t="s">
        <v>2325</v>
      </c>
      <c r="J658" s="223" t="s">
        <v>1593</v>
      </c>
      <c r="K658" s="223" t="s">
        <v>870</v>
      </c>
      <c r="L658" s="95" t="s">
        <v>2338</v>
      </c>
      <c r="M658" s="247" t="s">
        <v>473</v>
      </c>
      <c r="N658" s="81">
        <v>43238</v>
      </c>
      <c r="O658" s="81">
        <v>42313</v>
      </c>
      <c r="P658" s="81">
        <v>43301</v>
      </c>
      <c r="Q658" s="230">
        <v>87675.01</v>
      </c>
      <c r="R658" s="93">
        <v>0.8</v>
      </c>
      <c r="S658" s="82" t="s">
        <v>468</v>
      </c>
      <c r="T658" s="82">
        <v>70140.009999999995</v>
      </c>
    </row>
    <row r="659" spans="2:20" ht="79.2" x14ac:dyDescent="0.25">
      <c r="B659" s="322"/>
      <c r="C659" s="323"/>
      <c r="D659" s="330"/>
      <c r="E659" s="220" t="s">
        <v>2322</v>
      </c>
      <c r="F659" s="77" t="s">
        <v>2321</v>
      </c>
      <c r="G659" s="229" t="s">
        <v>2332</v>
      </c>
      <c r="H659" s="78" t="s">
        <v>2335</v>
      </c>
      <c r="I659" s="144" t="s">
        <v>2326</v>
      </c>
      <c r="J659" s="223" t="s">
        <v>1593</v>
      </c>
      <c r="K659" s="223" t="s">
        <v>870</v>
      </c>
      <c r="L659" s="95" t="s">
        <v>2339</v>
      </c>
      <c r="M659" s="247" t="s">
        <v>473</v>
      </c>
      <c r="N659" s="81">
        <v>43238</v>
      </c>
      <c r="O659" s="81">
        <v>42254</v>
      </c>
      <c r="P659" s="81">
        <v>43311</v>
      </c>
      <c r="Q659" s="230">
        <v>140276.31</v>
      </c>
      <c r="R659" s="93">
        <v>0.8</v>
      </c>
      <c r="S659" s="82" t="s">
        <v>468</v>
      </c>
      <c r="T659" s="82">
        <v>112221.05</v>
      </c>
    </row>
    <row r="660" spans="2:20" ht="92.4" x14ac:dyDescent="0.25">
      <c r="B660" s="322"/>
      <c r="C660" s="323"/>
      <c r="D660" s="330"/>
      <c r="E660" s="221"/>
      <c r="F660" s="131"/>
      <c r="G660" s="143" t="s">
        <v>2333</v>
      </c>
      <c r="H660" s="132" t="s">
        <v>2335</v>
      </c>
      <c r="I660" s="144" t="s">
        <v>2327</v>
      </c>
      <c r="J660" s="222" t="s">
        <v>1593</v>
      </c>
      <c r="K660" s="222" t="s">
        <v>870</v>
      </c>
      <c r="L660" s="160" t="s">
        <v>2340</v>
      </c>
      <c r="M660" s="254" t="s">
        <v>473</v>
      </c>
      <c r="N660" s="135">
        <v>43234</v>
      </c>
      <c r="O660" s="135">
        <v>42249</v>
      </c>
      <c r="P660" s="135">
        <v>43306</v>
      </c>
      <c r="Q660" s="146">
        <v>160791.12</v>
      </c>
      <c r="R660" s="142">
        <v>0.8</v>
      </c>
      <c r="S660" s="136" t="s">
        <v>468</v>
      </c>
      <c r="T660" s="136">
        <v>128632.9</v>
      </c>
    </row>
    <row r="661" spans="2:20" ht="79.8" thickBot="1" x14ac:dyDescent="0.3">
      <c r="B661" s="322"/>
      <c r="C661" s="323"/>
      <c r="D661" s="330"/>
      <c r="E661" s="225" t="s">
        <v>2322</v>
      </c>
      <c r="F661" s="226" t="s">
        <v>2321</v>
      </c>
      <c r="G661" s="227" t="s">
        <v>2334</v>
      </c>
      <c r="H661" s="204" t="s">
        <v>2335</v>
      </c>
      <c r="I661" s="144" t="s">
        <v>2328</v>
      </c>
      <c r="J661" s="197" t="s">
        <v>1593</v>
      </c>
      <c r="K661" s="197" t="s">
        <v>870</v>
      </c>
      <c r="L661" s="278" t="s">
        <v>2341</v>
      </c>
      <c r="M661" s="197" t="s">
        <v>473</v>
      </c>
      <c r="N661" s="198">
        <v>43238</v>
      </c>
      <c r="O661" s="198">
        <v>42254</v>
      </c>
      <c r="P661" s="198">
        <v>43306</v>
      </c>
      <c r="Q661" s="228">
        <v>95576.76</v>
      </c>
      <c r="R661" s="200">
        <v>0.8</v>
      </c>
      <c r="S661" s="199" t="s">
        <v>468</v>
      </c>
      <c r="T661" s="199">
        <v>76461.41</v>
      </c>
    </row>
    <row r="662" spans="2:20" ht="13.8" thickBot="1" x14ac:dyDescent="0.3">
      <c r="B662" s="322"/>
      <c r="C662" s="323"/>
      <c r="D662" s="330"/>
      <c r="E662" s="292" t="s">
        <v>870</v>
      </c>
      <c r="F662" s="293"/>
      <c r="G662" s="293"/>
      <c r="H662" s="293"/>
      <c r="I662" s="293"/>
      <c r="J662" s="293"/>
      <c r="K662" s="138">
        <f>COUNTA(K645:K661)</f>
        <v>17</v>
      </c>
      <c r="L662" s="339"/>
      <c r="M662" s="340"/>
      <c r="N662" s="340"/>
      <c r="O662" s="340"/>
      <c r="P662" s="341"/>
      <c r="Q662" s="140">
        <f>SUM(Q645:Q661)</f>
        <v>7156752.2799999993</v>
      </c>
      <c r="R662" s="337"/>
      <c r="S662" s="338"/>
      <c r="T662" s="140">
        <f t="shared" ref="T662" si="1">SUM(T645:T661)</f>
        <v>5725401.8500000006</v>
      </c>
    </row>
    <row r="663" spans="2:20" ht="79.8" thickBot="1" x14ac:dyDescent="0.3">
      <c r="B663" s="322"/>
      <c r="C663" s="323"/>
      <c r="D663" s="330"/>
      <c r="E663" s="219" t="s">
        <v>2343</v>
      </c>
      <c r="F663" s="219" t="s">
        <v>2344</v>
      </c>
      <c r="G663" s="141" t="s">
        <v>2218</v>
      </c>
      <c r="H663" s="141" t="s">
        <v>2345</v>
      </c>
      <c r="I663" s="219" t="s">
        <v>2342</v>
      </c>
      <c r="J663" s="219" t="s">
        <v>614</v>
      </c>
      <c r="K663" s="222" t="s">
        <v>2346</v>
      </c>
      <c r="L663" s="160" t="s">
        <v>2347</v>
      </c>
      <c r="M663" s="254" t="s">
        <v>473</v>
      </c>
      <c r="N663" s="135">
        <v>43216</v>
      </c>
      <c r="O663" s="135">
        <v>43073</v>
      </c>
      <c r="P663" s="135">
        <v>43511</v>
      </c>
      <c r="Q663" s="136">
        <v>87570.47</v>
      </c>
      <c r="R663" s="142">
        <v>0.8</v>
      </c>
      <c r="S663" s="136" t="s">
        <v>468</v>
      </c>
      <c r="T663" s="136">
        <v>70056.38</v>
      </c>
    </row>
    <row r="664" spans="2:20" ht="13.8" thickBot="1" x14ac:dyDescent="0.3">
      <c r="B664" s="322"/>
      <c r="C664" s="323"/>
      <c r="D664" s="330"/>
      <c r="E664" s="292" t="s">
        <v>2346</v>
      </c>
      <c r="F664" s="293"/>
      <c r="G664" s="293"/>
      <c r="H664" s="293"/>
      <c r="I664" s="293"/>
      <c r="J664" s="293"/>
      <c r="K664" s="218">
        <f>COUNTA(K663:K663)</f>
        <v>1</v>
      </c>
      <c r="L664" s="339"/>
      <c r="M664" s="340"/>
      <c r="N664" s="340"/>
      <c r="O664" s="340"/>
      <c r="P664" s="341"/>
      <c r="Q664" s="217">
        <f>SUM(Q663:Q663)</f>
        <v>87570.47</v>
      </c>
      <c r="R664" s="337"/>
      <c r="S664" s="338"/>
      <c r="T664" s="217">
        <f>SUM(T663:T663)</f>
        <v>70056.38</v>
      </c>
    </row>
    <row r="665" spans="2:20" ht="52.8" x14ac:dyDescent="0.25">
      <c r="B665" s="322"/>
      <c r="C665" s="323"/>
      <c r="D665" s="330"/>
      <c r="E665" s="301" t="s">
        <v>1113</v>
      </c>
      <c r="F665" s="301" t="s">
        <v>1111</v>
      </c>
      <c r="G665" s="153" t="s">
        <v>1387</v>
      </c>
      <c r="H665" s="153" t="s">
        <v>1115</v>
      </c>
      <c r="I665" s="150" t="s">
        <v>1116</v>
      </c>
      <c r="J665" s="150" t="s">
        <v>614</v>
      </c>
      <c r="K665" s="123" t="s">
        <v>1112</v>
      </c>
      <c r="L665" s="276" t="s">
        <v>1118</v>
      </c>
      <c r="M665" s="253" t="s">
        <v>473</v>
      </c>
      <c r="N665" s="151">
        <v>42748</v>
      </c>
      <c r="O665" s="151">
        <v>42345</v>
      </c>
      <c r="P665" s="151">
        <v>42733</v>
      </c>
      <c r="Q665" s="152">
        <v>167977.66</v>
      </c>
      <c r="R665" s="154">
        <v>0.8</v>
      </c>
      <c r="S665" s="152" t="s">
        <v>468</v>
      </c>
      <c r="T665" s="152">
        <v>134382.13</v>
      </c>
    </row>
    <row r="666" spans="2:20" ht="53.4" thickBot="1" x14ac:dyDescent="0.3">
      <c r="B666" s="322"/>
      <c r="C666" s="323"/>
      <c r="D666" s="330"/>
      <c r="E666" s="302"/>
      <c r="F666" s="302"/>
      <c r="G666" s="141" t="s">
        <v>1388</v>
      </c>
      <c r="H666" s="141" t="s">
        <v>1115</v>
      </c>
      <c r="I666" s="134" t="s">
        <v>1117</v>
      </c>
      <c r="J666" s="134" t="s">
        <v>614</v>
      </c>
      <c r="K666" s="111" t="s">
        <v>1112</v>
      </c>
      <c r="L666" s="160" t="s">
        <v>1118</v>
      </c>
      <c r="M666" s="254" t="s">
        <v>473</v>
      </c>
      <c r="N666" s="135">
        <v>42748</v>
      </c>
      <c r="O666" s="135">
        <v>42277</v>
      </c>
      <c r="P666" s="135">
        <v>42765</v>
      </c>
      <c r="Q666" s="136">
        <v>1126622.43</v>
      </c>
      <c r="R666" s="142">
        <v>0.70530000000000004</v>
      </c>
      <c r="S666" s="136" t="s">
        <v>468</v>
      </c>
      <c r="T666" s="136">
        <v>901297.94</v>
      </c>
    </row>
    <row r="667" spans="2:20" ht="13.8" thickBot="1" x14ac:dyDescent="0.3">
      <c r="B667" s="322"/>
      <c r="C667" s="323"/>
      <c r="D667" s="331"/>
      <c r="E667" s="292" t="s">
        <v>1112</v>
      </c>
      <c r="F667" s="293"/>
      <c r="G667" s="293"/>
      <c r="H667" s="293"/>
      <c r="I667" s="293"/>
      <c r="J667" s="293"/>
      <c r="K667" s="138">
        <f>COUNTA(K665:K666)</f>
        <v>2</v>
      </c>
      <c r="L667" s="339"/>
      <c r="M667" s="340"/>
      <c r="N667" s="340"/>
      <c r="O667" s="340"/>
      <c r="P667" s="341"/>
      <c r="Q667" s="140">
        <f>SUM(Q665:Q666)</f>
        <v>1294600.0899999999</v>
      </c>
      <c r="R667" s="337"/>
      <c r="S667" s="338"/>
      <c r="T667" s="140">
        <f>SUM(T665:T666)</f>
        <v>1035680.07</v>
      </c>
    </row>
    <row r="668" spans="2:20" ht="118.8" x14ac:dyDescent="0.25">
      <c r="B668" s="322"/>
      <c r="C668" s="323"/>
      <c r="D668" s="299" t="s">
        <v>2184</v>
      </c>
      <c r="E668" s="147" t="s">
        <v>885</v>
      </c>
      <c r="F668" s="137" t="s">
        <v>887</v>
      </c>
      <c r="G668" s="148" t="s">
        <v>816</v>
      </c>
      <c r="H668" s="148" t="s">
        <v>888</v>
      </c>
      <c r="I668" s="149" t="s">
        <v>890</v>
      </c>
      <c r="J668" s="123" t="s">
        <v>614</v>
      </c>
      <c r="K668" s="123" t="s">
        <v>884</v>
      </c>
      <c r="L668" s="276" t="s">
        <v>891</v>
      </c>
      <c r="M668" s="253" t="s">
        <v>28</v>
      </c>
      <c r="N668" s="151">
        <v>42717</v>
      </c>
      <c r="O668" s="125">
        <v>42737</v>
      </c>
      <c r="P668" s="151">
        <v>43646</v>
      </c>
      <c r="Q668" s="152">
        <v>4988796</v>
      </c>
      <c r="R668" s="127">
        <v>0.5</v>
      </c>
      <c r="S668" s="152" t="s">
        <v>362</v>
      </c>
      <c r="T668" s="152">
        <v>2494398</v>
      </c>
    </row>
    <row r="669" spans="2:20" ht="158.4" x14ac:dyDescent="0.25">
      <c r="B669" s="322"/>
      <c r="C669" s="323"/>
      <c r="D669" s="299"/>
      <c r="E669" s="97" t="s">
        <v>886</v>
      </c>
      <c r="F669" s="77" t="s">
        <v>887</v>
      </c>
      <c r="G669" s="78" t="s">
        <v>823</v>
      </c>
      <c r="H669" s="78" t="s">
        <v>889</v>
      </c>
      <c r="I669" s="96" t="s">
        <v>1057</v>
      </c>
      <c r="J669" s="79" t="s">
        <v>614</v>
      </c>
      <c r="K669" s="79" t="s">
        <v>884</v>
      </c>
      <c r="L669" s="95" t="s">
        <v>892</v>
      </c>
      <c r="M669" s="247" t="s">
        <v>17</v>
      </c>
      <c r="N669" s="81">
        <v>42738</v>
      </c>
      <c r="O669" s="81">
        <v>42339</v>
      </c>
      <c r="P669" s="81">
        <v>43462</v>
      </c>
      <c r="Q669" s="82">
        <v>1903666</v>
      </c>
      <c r="R669" s="71">
        <v>0.5</v>
      </c>
      <c r="S669" s="82" t="s">
        <v>362</v>
      </c>
      <c r="T669" s="82">
        <v>951833</v>
      </c>
    </row>
    <row r="670" spans="2:20" ht="40.200000000000003" thickBot="1" x14ac:dyDescent="0.3">
      <c r="B670" s="322"/>
      <c r="C670" s="323"/>
      <c r="D670" s="299"/>
      <c r="E670" s="130" t="s">
        <v>886</v>
      </c>
      <c r="F670" s="131" t="s">
        <v>1855</v>
      </c>
      <c r="G670" s="132" t="s">
        <v>822</v>
      </c>
      <c r="H670" s="132" t="s">
        <v>1856</v>
      </c>
      <c r="I670" s="133" t="s">
        <v>1857</v>
      </c>
      <c r="J670" s="111" t="s">
        <v>614</v>
      </c>
      <c r="K670" s="111" t="s">
        <v>884</v>
      </c>
      <c r="L670" s="160" t="s">
        <v>1858</v>
      </c>
      <c r="M670" s="254" t="s">
        <v>36</v>
      </c>
      <c r="N670" s="135">
        <v>43063</v>
      </c>
      <c r="O670" s="135">
        <v>42878</v>
      </c>
      <c r="P670" s="135">
        <v>43830</v>
      </c>
      <c r="Q670" s="136">
        <v>2000000</v>
      </c>
      <c r="R670" s="115">
        <v>0.5</v>
      </c>
      <c r="S670" s="136" t="s">
        <v>362</v>
      </c>
      <c r="T670" s="136">
        <v>1000000</v>
      </c>
    </row>
    <row r="671" spans="2:20" ht="13.8" thickBot="1" x14ac:dyDescent="0.3">
      <c r="B671" s="322"/>
      <c r="C671" s="323"/>
      <c r="D671" s="317"/>
      <c r="E671" s="292" t="s">
        <v>884</v>
      </c>
      <c r="F671" s="293"/>
      <c r="G671" s="293"/>
      <c r="H671" s="293"/>
      <c r="I671" s="293"/>
      <c r="J671" s="293"/>
      <c r="K671" s="138">
        <f>COUNTA(K668:K670)</f>
        <v>3</v>
      </c>
      <c r="L671" s="339"/>
      <c r="M671" s="340"/>
      <c r="N671" s="340"/>
      <c r="O671" s="340"/>
      <c r="P671" s="341"/>
      <c r="Q671" s="140">
        <f>SUM(Q668:Q670)</f>
        <v>8892462</v>
      </c>
      <c r="R671" s="332"/>
      <c r="S671" s="333"/>
      <c r="T671" s="140">
        <f t="shared" ref="T671" si="2">SUM(T668:T670)</f>
        <v>4446231</v>
      </c>
    </row>
    <row r="672" spans="2:20" ht="13.8" thickBot="1" x14ac:dyDescent="0.3">
      <c r="B672" s="322"/>
      <c r="C672" s="324"/>
      <c r="D672" s="295" t="s">
        <v>2184</v>
      </c>
      <c r="E672" s="296"/>
      <c r="F672" s="296"/>
      <c r="G672" s="296"/>
      <c r="H672" s="296"/>
      <c r="I672" s="296"/>
      <c r="J672" s="296"/>
      <c r="K672" s="128">
        <f>K671+K662+K664+K667</f>
        <v>23</v>
      </c>
      <c r="L672" s="348"/>
      <c r="M672" s="349"/>
      <c r="N672" s="349"/>
      <c r="O672" s="349"/>
      <c r="P672" s="350"/>
      <c r="Q672" s="129">
        <f>Q671+Q662+Q664+Q667</f>
        <v>17431384.84</v>
      </c>
      <c r="R672" s="342"/>
      <c r="S672" s="343"/>
      <c r="T672" s="129">
        <f>T671+T662+T664+T667</f>
        <v>11277369.300000003</v>
      </c>
    </row>
    <row r="673" spans="2:20" s="1" customFormat="1" ht="92.4" x14ac:dyDescent="0.25">
      <c r="B673" s="322"/>
      <c r="C673" s="323"/>
      <c r="D673" s="301" t="s">
        <v>2185</v>
      </c>
      <c r="E673" s="301" t="s">
        <v>799</v>
      </c>
      <c r="F673" s="137" t="s">
        <v>800</v>
      </c>
      <c r="G673" s="122" t="s">
        <v>445</v>
      </c>
      <c r="H673" s="122" t="s">
        <v>801</v>
      </c>
      <c r="I673" s="123" t="s">
        <v>797</v>
      </c>
      <c r="J673" s="124" t="s">
        <v>599</v>
      </c>
      <c r="K673" s="124" t="s">
        <v>994</v>
      </c>
      <c r="L673" s="164" t="s">
        <v>798</v>
      </c>
      <c r="M673" s="248" t="s">
        <v>14</v>
      </c>
      <c r="N673" s="125">
        <v>42662</v>
      </c>
      <c r="O673" s="125">
        <v>42644</v>
      </c>
      <c r="P673" s="125">
        <v>43738</v>
      </c>
      <c r="Q673" s="126">
        <v>219150</v>
      </c>
      <c r="R673" s="127">
        <v>0.8</v>
      </c>
      <c r="S673" s="126" t="s">
        <v>362</v>
      </c>
      <c r="T673" s="126">
        <v>175320</v>
      </c>
    </row>
    <row r="674" spans="2:20" s="1" customFormat="1" ht="52.8" x14ac:dyDescent="0.25">
      <c r="B674" s="322"/>
      <c r="C674" s="323"/>
      <c r="D674" s="294"/>
      <c r="E674" s="294"/>
      <c r="F674" s="77" t="s">
        <v>800</v>
      </c>
      <c r="G674" s="67" t="s">
        <v>1026</v>
      </c>
      <c r="H674" s="67" t="s">
        <v>995</v>
      </c>
      <c r="I674" s="79" t="s">
        <v>975</v>
      </c>
      <c r="J674" s="68" t="s">
        <v>599</v>
      </c>
      <c r="K674" s="68" t="s">
        <v>994</v>
      </c>
      <c r="L674" s="263" t="s">
        <v>1020</v>
      </c>
      <c r="M674" s="249" t="s">
        <v>14</v>
      </c>
      <c r="N674" s="69">
        <v>42788</v>
      </c>
      <c r="O674" s="69">
        <v>42646</v>
      </c>
      <c r="P674" s="69">
        <v>43189</v>
      </c>
      <c r="Q674" s="70">
        <v>1725368.75</v>
      </c>
      <c r="R674" s="71">
        <v>0.8</v>
      </c>
      <c r="S674" s="70" t="s">
        <v>362</v>
      </c>
      <c r="T674" s="70">
        <v>1380295</v>
      </c>
    </row>
    <row r="675" spans="2:20" s="1" customFormat="1" ht="66" x14ac:dyDescent="0.25">
      <c r="B675" s="322"/>
      <c r="C675" s="323"/>
      <c r="D675" s="294"/>
      <c r="E675" s="294"/>
      <c r="F675" s="77" t="s">
        <v>800</v>
      </c>
      <c r="G675" s="67" t="s">
        <v>1025</v>
      </c>
      <c r="H675" s="67" t="s">
        <v>996</v>
      </c>
      <c r="I675" s="79" t="s">
        <v>976</v>
      </c>
      <c r="J675" s="68" t="s">
        <v>599</v>
      </c>
      <c r="K675" s="68" t="s">
        <v>994</v>
      </c>
      <c r="L675" s="263" t="s">
        <v>1021</v>
      </c>
      <c r="M675" s="249" t="s">
        <v>14</v>
      </c>
      <c r="N675" s="69">
        <v>42744</v>
      </c>
      <c r="O675" s="69">
        <v>42705</v>
      </c>
      <c r="P675" s="69">
        <v>43190</v>
      </c>
      <c r="Q675" s="70">
        <v>201500</v>
      </c>
      <c r="R675" s="71">
        <v>0.8</v>
      </c>
      <c r="S675" s="70" t="s">
        <v>362</v>
      </c>
      <c r="T675" s="70">
        <v>161200</v>
      </c>
    </row>
    <row r="676" spans="2:20" s="1" customFormat="1" ht="79.2" x14ac:dyDescent="0.25">
      <c r="B676" s="322"/>
      <c r="C676" s="323"/>
      <c r="D676" s="294"/>
      <c r="E676" s="294"/>
      <c r="F676" s="77" t="s">
        <v>800</v>
      </c>
      <c r="G676" s="67" t="s">
        <v>1025</v>
      </c>
      <c r="H676" s="67" t="s">
        <v>997</v>
      </c>
      <c r="I676" s="79" t="s">
        <v>977</v>
      </c>
      <c r="J676" s="68" t="s">
        <v>599</v>
      </c>
      <c r="K676" s="68" t="s">
        <v>994</v>
      </c>
      <c r="L676" s="263" t="s">
        <v>1022</v>
      </c>
      <c r="M676" s="249" t="s">
        <v>14</v>
      </c>
      <c r="N676" s="69">
        <v>42744</v>
      </c>
      <c r="O676" s="69">
        <v>42491</v>
      </c>
      <c r="P676" s="69">
        <v>43312</v>
      </c>
      <c r="Q676" s="70">
        <v>105410</v>
      </c>
      <c r="R676" s="71">
        <v>0.8</v>
      </c>
      <c r="S676" s="70" t="s">
        <v>362</v>
      </c>
      <c r="T676" s="70">
        <v>84328</v>
      </c>
    </row>
    <row r="677" spans="2:20" s="1" customFormat="1" ht="118.8" x14ac:dyDescent="0.25">
      <c r="B677" s="322"/>
      <c r="C677" s="323"/>
      <c r="D677" s="294"/>
      <c r="E677" s="294"/>
      <c r="F677" s="77" t="s">
        <v>800</v>
      </c>
      <c r="G677" s="67" t="s">
        <v>1024</v>
      </c>
      <c r="H677" s="67" t="s">
        <v>998</v>
      </c>
      <c r="I677" s="79" t="s">
        <v>978</v>
      </c>
      <c r="J677" s="68" t="s">
        <v>599</v>
      </c>
      <c r="K677" s="68" t="s">
        <v>994</v>
      </c>
      <c r="L677" s="263" t="s">
        <v>1023</v>
      </c>
      <c r="M677" s="255" t="s">
        <v>1099</v>
      </c>
      <c r="N677" s="69">
        <v>42788</v>
      </c>
      <c r="O677" s="69">
        <v>42675</v>
      </c>
      <c r="P677" s="69">
        <v>43039</v>
      </c>
      <c r="Q677" s="70">
        <v>2210533.27</v>
      </c>
      <c r="R677" s="71">
        <v>0.8</v>
      </c>
      <c r="S677" s="70" t="s">
        <v>362</v>
      </c>
      <c r="T677" s="70">
        <v>1768426.62</v>
      </c>
    </row>
    <row r="678" spans="2:20" s="1" customFormat="1" ht="66" x14ac:dyDescent="0.25">
      <c r="B678" s="322"/>
      <c r="C678" s="323"/>
      <c r="D678" s="294"/>
      <c r="E678" s="294"/>
      <c r="F678" s="77" t="s">
        <v>800</v>
      </c>
      <c r="G678" s="67" t="s">
        <v>1389</v>
      </c>
      <c r="H678" s="67" t="s">
        <v>999</v>
      </c>
      <c r="I678" s="79" t="s">
        <v>979</v>
      </c>
      <c r="J678" s="68" t="s">
        <v>599</v>
      </c>
      <c r="K678" s="68" t="s">
        <v>994</v>
      </c>
      <c r="L678" s="263" t="s">
        <v>1034</v>
      </c>
      <c r="M678" s="249" t="s">
        <v>17</v>
      </c>
      <c r="N678" s="69">
        <v>42744</v>
      </c>
      <c r="O678" s="69">
        <v>42979</v>
      </c>
      <c r="P678" s="69">
        <v>43465</v>
      </c>
      <c r="Q678" s="70">
        <v>332400</v>
      </c>
      <c r="R678" s="71">
        <v>0.8</v>
      </c>
      <c r="S678" s="70" t="s">
        <v>362</v>
      </c>
      <c r="T678" s="70">
        <v>265920</v>
      </c>
    </row>
    <row r="679" spans="2:20" s="1" customFormat="1" ht="39.6" x14ac:dyDescent="0.25">
      <c r="B679" s="322"/>
      <c r="C679" s="323"/>
      <c r="D679" s="294"/>
      <c r="E679" s="294"/>
      <c r="F679" s="77" t="s">
        <v>800</v>
      </c>
      <c r="G679" s="67" t="s">
        <v>1027</v>
      </c>
      <c r="H679" s="67" t="s">
        <v>1000</v>
      </c>
      <c r="I679" s="79" t="s">
        <v>980</v>
      </c>
      <c r="J679" s="68" t="s">
        <v>599</v>
      </c>
      <c r="K679" s="68" t="s">
        <v>994</v>
      </c>
      <c r="L679" s="263" t="s">
        <v>1035</v>
      </c>
      <c r="M679" s="249" t="s">
        <v>473</v>
      </c>
      <c r="N679" s="69">
        <v>42744</v>
      </c>
      <c r="O679" s="69">
        <v>42773</v>
      </c>
      <c r="P679" s="69">
        <v>43502</v>
      </c>
      <c r="Q679" s="70">
        <v>754720</v>
      </c>
      <c r="R679" s="71">
        <v>0.8</v>
      </c>
      <c r="S679" s="70" t="s">
        <v>362</v>
      </c>
      <c r="T679" s="70">
        <v>603776</v>
      </c>
    </row>
    <row r="680" spans="2:20" s="1" customFormat="1" ht="39.6" x14ac:dyDescent="0.25">
      <c r="B680" s="322"/>
      <c r="C680" s="323"/>
      <c r="D680" s="294"/>
      <c r="E680" s="294"/>
      <c r="F680" s="77" t="s">
        <v>800</v>
      </c>
      <c r="G680" s="67" t="s">
        <v>1027</v>
      </c>
      <c r="H680" s="67" t="s">
        <v>1001</v>
      </c>
      <c r="I680" s="79" t="s">
        <v>981</v>
      </c>
      <c r="J680" s="68" t="s">
        <v>599</v>
      </c>
      <c r="K680" s="68" t="s">
        <v>994</v>
      </c>
      <c r="L680" s="263" t="s">
        <v>1036</v>
      </c>
      <c r="M680" s="249" t="s">
        <v>473</v>
      </c>
      <c r="N680" s="69">
        <v>42744</v>
      </c>
      <c r="O680" s="69">
        <v>42773</v>
      </c>
      <c r="P680" s="69">
        <v>43502</v>
      </c>
      <c r="Q680" s="70">
        <v>184500</v>
      </c>
      <c r="R680" s="71">
        <v>0.8</v>
      </c>
      <c r="S680" s="70" t="s">
        <v>362</v>
      </c>
      <c r="T680" s="70">
        <v>147600</v>
      </c>
    </row>
    <row r="681" spans="2:20" s="1" customFormat="1" ht="79.2" x14ac:dyDescent="0.25">
      <c r="B681" s="322"/>
      <c r="C681" s="323"/>
      <c r="D681" s="294"/>
      <c r="E681" s="294"/>
      <c r="F681" s="77" t="s">
        <v>800</v>
      </c>
      <c r="G681" s="67" t="s">
        <v>818</v>
      </c>
      <c r="H681" s="67" t="s">
        <v>1002</v>
      </c>
      <c r="I681" s="79" t="s">
        <v>982</v>
      </c>
      <c r="J681" s="68" t="s">
        <v>599</v>
      </c>
      <c r="K681" s="68" t="s">
        <v>994</v>
      </c>
      <c r="L681" s="263" t="s">
        <v>1037</v>
      </c>
      <c r="M681" s="255" t="s">
        <v>1245</v>
      </c>
      <c r="N681" s="69">
        <v>42788</v>
      </c>
      <c r="O681" s="69">
        <v>42339</v>
      </c>
      <c r="P681" s="69">
        <v>43373</v>
      </c>
      <c r="Q681" s="70">
        <v>1827214.74</v>
      </c>
      <c r="R681" s="71">
        <v>0.8</v>
      </c>
      <c r="S681" s="70" t="s">
        <v>362</v>
      </c>
      <c r="T681" s="70">
        <v>1461771.79</v>
      </c>
    </row>
    <row r="682" spans="2:20" s="1" customFormat="1" ht="132" x14ac:dyDescent="0.25">
      <c r="B682" s="322"/>
      <c r="C682" s="323"/>
      <c r="D682" s="294"/>
      <c r="E682" s="294"/>
      <c r="F682" s="77" t="s">
        <v>800</v>
      </c>
      <c r="G682" s="67" t="s">
        <v>1028</v>
      </c>
      <c r="H682" s="67" t="s">
        <v>1003</v>
      </c>
      <c r="I682" s="79" t="s">
        <v>983</v>
      </c>
      <c r="J682" s="68" t="s">
        <v>599</v>
      </c>
      <c r="K682" s="68" t="s">
        <v>994</v>
      </c>
      <c r="L682" s="263" t="s">
        <v>1038</v>
      </c>
      <c r="M682" s="255" t="s">
        <v>83</v>
      </c>
      <c r="N682" s="69">
        <v>42744</v>
      </c>
      <c r="O682" s="69">
        <v>42705</v>
      </c>
      <c r="P682" s="69">
        <v>43371</v>
      </c>
      <c r="Q682" s="70">
        <v>124504.64</v>
      </c>
      <c r="R682" s="71">
        <v>0.8</v>
      </c>
      <c r="S682" s="70" t="s">
        <v>362</v>
      </c>
      <c r="T682" s="70">
        <v>99603.71</v>
      </c>
    </row>
    <row r="683" spans="2:20" s="1" customFormat="1" ht="66" x14ac:dyDescent="0.25">
      <c r="B683" s="322"/>
      <c r="C683" s="323"/>
      <c r="D683" s="294"/>
      <c r="E683" s="294"/>
      <c r="F683" s="77" t="s">
        <v>800</v>
      </c>
      <c r="G683" s="67" t="s">
        <v>1029</v>
      </c>
      <c r="H683" s="67" t="s">
        <v>1004</v>
      </c>
      <c r="I683" s="79" t="s">
        <v>984</v>
      </c>
      <c r="J683" s="68" t="s">
        <v>599</v>
      </c>
      <c r="K683" s="68" t="s">
        <v>994</v>
      </c>
      <c r="L683" s="263" t="s">
        <v>1042</v>
      </c>
      <c r="M683" s="255" t="s">
        <v>20</v>
      </c>
      <c r="N683" s="69">
        <v>42744</v>
      </c>
      <c r="O683" s="69">
        <v>42906</v>
      </c>
      <c r="P683" s="69">
        <v>43061</v>
      </c>
      <c r="Q683" s="70">
        <v>50122.5</v>
      </c>
      <c r="R683" s="71">
        <v>0.8</v>
      </c>
      <c r="S683" s="70" t="s">
        <v>362</v>
      </c>
      <c r="T683" s="70">
        <v>40098</v>
      </c>
    </row>
    <row r="684" spans="2:20" s="1" customFormat="1" ht="66" x14ac:dyDescent="0.25">
      <c r="B684" s="322"/>
      <c r="C684" s="323"/>
      <c r="D684" s="294"/>
      <c r="E684" s="294"/>
      <c r="F684" s="77" t="s">
        <v>800</v>
      </c>
      <c r="G684" s="67" t="s">
        <v>1030</v>
      </c>
      <c r="H684" s="67" t="s">
        <v>1005</v>
      </c>
      <c r="I684" s="79" t="s">
        <v>985</v>
      </c>
      <c r="J684" s="68" t="s">
        <v>599</v>
      </c>
      <c r="K684" s="68" t="s">
        <v>994</v>
      </c>
      <c r="L684" s="263" t="s">
        <v>1042</v>
      </c>
      <c r="M684" s="249" t="s">
        <v>7</v>
      </c>
      <c r="N684" s="69">
        <v>42744</v>
      </c>
      <c r="O684" s="69">
        <v>43041</v>
      </c>
      <c r="P684" s="69">
        <v>43203</v>
      </c>
      <c r="Q684" s="70">
        <v>44772</v>
      </c>
      <c r="R684" s="71">
        <v>0.8</v>
      </c>
      <c r="S684" s="70" t="s">
        <v>362</v>
      </c>
      <c r="T684" s="70">
        <v>35817.599999999999</v>
      </c>
    </row>
    <row r="685" spans="2:20" s="1" customFormat="1" ht="66" x14ac:dyDescent="0.25">
      <c r="B685" s="322"/>
      <c r="C685" s="323"/>
      <c r="D685" s="294"/>
      <c r="E685" s="294"/>
      <c r="F685" s="77" t="s">
        <v>800</v>
      </c>
      <c r="G685" s="67" t="s">
        <v>1031</v>
      </c>
      <c r="H685" s="67" t="s">
        <v>1006</v>
      </c>
      <c r="I685" s="79" t="s">
        <v>986</v>
      </c>
      <c r="J685" s="68" t="s">
        <v>599</v>
      </c>
      <c r="K685" s="68" t="s">
        <v>994</v>
      </c>
      <c r="L685" s="263" t="s">
        <v>1042</v>
      </c>
      <c r="M685" s="249" t="s">
        <v>23</v>
      </c>
      <c r="N685" s="69">
        <v>42744</v>
      </c>
      <c r="O685" s="69">
        <v>42823</v>
      </c>
      <c r="P685" s="69">
        <v>43061</v>
      </c>
      <c r="Q685" s="70">
        <v>49015.5</v>
      </c>
      <c r="R685" s="71">
        <v>0.8</v>
      </c>
      <c r="S685" s="70" t="s">
        <v>362</v>
      </c>
      <c r="T685" s="70">
        <v>39212.400000000001</v>
      </c>
    </row>
    <row r="686" spans="2:20" s="1" customFormat="1" ht="66" x14ac:dyDescent="0.25">
      <c r="B686" s="322"/>
      <c r="C686" s="323"/>
      <c r="D686" s="294"/>
      <c r="E686" s="294"/>
      <c r="F686" s="77" t="s">
        <v>800</v>
      </c>
      <c r="G686" s="67" t="s">
        <v>1032</v>
      </c>
      <c r="H686" s="67" t="s">
        <v>1007</v>
      </c>
      <c r="I686" s="79" t="s">
        <v>987</v>
      </c>
      <c r="J686" s="68" t="s">
        <v>599</v>
      </c>
      <c r="K686" s="68" t="s">
        <v>994</v>
      </c>
      <c r="L686" s="263" t="s">
        <v>1042</v>
      </c>
      <c r="M686" s="249" t="s">
        <v>17</v>
      </c>
      <c r="N686" s="69">
        <v>42744</v>
      </c>
      <c r="O686" s="69">
        <v>42884</v>
      </c>
      <c r="P686" s="69">
        <v>43280</v>
      </c>
      <c r="Q686" s="70">
        <v>92127</v>
      </c>
      <c r="R686" s="71">
        <v>0.8</v>
      </c>
      <c r="S686" s="70" t="s">
        <v>362</v>
      </c>
      <c r="T686" s="70">
        <v>73701.600000000006</v>
      </c>
    </row>
    <row r="687" spans="2:20" s="1" customFormat="1" ht="66" x14ac:dyDescent="0.25">
      <c r="B687" s="322"/>
      <c r="C687" s="323"/>
      <c r="D687" s="294"/>
      <c r="E687" s="294"/>
      <c r="F687" s="77" t="s">
        <v>800</v>
      </c>
      <c r="G687" s="67" t="s">
        <v>1033</v>
      </c>
      <c r="H687" s="67" t="s">
        <v>1008</v>
      </c>
      <c r="I687" s="79" t="s">
        <v>988</v>
      </c>
      <c r="J687" s="68" t="s">
        <v>599</v>
      </c>
      <c r="K687" s="68" t="s">
        <v>994</v>
      </c>
      <c r="L687" s="263" t="s">
        <v>1042</v>
      </c>
      <c r="M687" s="249" t="s">
        <v>295</v>
      </c>
      <c r="N687" s="69">
        <v>42744</v>
      </c>
      <c r="O687" s="69">
        <v>42894</v>
      </c>
      <c r="P687" s="69">
        <v>43325</v>
      </c>
      <c r="Q687" s="70">
        <v>51783</v>
      </c>
      <c r="R687" s="71">
        <v>0.8</v>
      </c>
      <c r="S687" s="70" t="s">
        <v>362</v>
      </c>
      <c r="T687" s="70">
        <v>41426.400000000001</v>
      </c>
    </row>
    <row r="688" spans="2:20" s="1" customFormat="1" ht="92.4" x14ac:dyDescent="0.25">
      <c r="B688" s="322"/>
      <c r="C688" s="323"/>
      <c r="D688" s="294"/>
      <c r="E688" s="294"/>
      <c r="F688" s="77" t="s">
        <v>800</v>
      </c>
      <c r="G688" s="67" t="s">
        <v>1049</v>
      </c>
      <c r="H688" s="67" t="s">
        <v>1009</v>
      </c>
      <c r="I688" s="79" t="s">
        <v>989</v>
      </c>
      <c r="J688" s="68" t="s">
        <v>599</v>
      </c>
      <c r="K688" s="68" t="s">
        <v>994</v>
      </c>
      <c r="L688" s="263" t="s">
        <v>1043</v>
      </c>
      <c r="M688" s="249" t="s">
        <v>28</v>
      </c>
      <c r="N688" s="69">
        <v>42744</v>
      </c>
      <c r="O688" s="69">
        <v>42167</v>
      </c>
      <c r="P688" s="69">
        <v>42797</v>
      </c>
      <c r="Q688" s="70">
        <v>520209</v>
      </c>
      <c r="R688" s="71">
        <v>0.8</v>
      </c>
      <c r="S688" s="70" t="s">
        <v>362</v>
      </c>
      <c r="T688" s="70">
        <v>416167.2</v>
      </c>
    </row>
    <row r="689" spans="2:20" s="1" customFormat="1" ht="92.4" x14ac:dyDescent="0.25">
      <c r="B689" s="322"/>
      <c r="C689" s="323"/>
      <c r="D689" s="294"/>
      <c r="E689" s="294"/>
      <c r="F689" s="77" t="s">
        <v>800</v>
      </c>
      <c r="G689" s="67" t="s">
        <v>1048</v>
      </c>
      <c r="H689" s="67" t="s">
        <v>1010</v>
      </c>
      <c r="I689" s="79" t="s">
        <v>990</v>
      </c>
      <c r="J689" s="68" t="s">
        <v>599</v>
      </c>
      <c r="K689" s="68" t="s">
        <v>994</v>
      </c>
      <c r="L689" s="263" t="s">
        <v>1039</v>
      </c>
      <c r="M689" s="249" t="s">
        <v>17</v>
      </c>
      <c r="N689" s="69">
        <v>42744</v>
      </c>
      <c r="O689" s="69">
        <v>42927</v>
      </c>
      <c r="P689" s="69">
        <v>43189</v>
      </c>
      <c r="Q689" s="70">
        <v>42189</v>
      </c>
      <c r="R689" s="71">
        <v>0.8</v>
      </c>
      <c r="S689" s="70" t="s">
        <v>362</v>
      </c>
      <c r="T689" s="70">
        <v>33751.199999999997</v>
      </c>
    </row>
    <row r="690" spans="2:20" s="1" customFormat="1" ht="92.4" x14ac:dyDescent="0.25">
      <c r="B690" s="322"/>
      <c r="C690" s="323"/>
      <c r="D690" s="294"/>
      <c r="E690" s="294"/>
      <c r="F690" s="77" t="s">
        <v>800</v>
      </c>
      <c r="G690" s="67" t="s">
        <v>1047</v>
      </c>
      <c r="H690" s="67" t="s">
        <v>1011</v>
      </c>
      <c r="I690" s="79" t="s">
        <v>991</v>
      </c>
      <c r="J690" s="68" t="s">
        <v>599</v>
      </c>
      <c r="K690" s="68" t="s">
        <v>994</v>
      </c>
      <c r="L690" s="263" t="s">
        <v>1040</v>
      </c>
      <c r="M690" s="249" t="s">
        <v>7</v>
      </c>
      <c r="N690" s="69">
        <v>42744</v>
      </c>
      <c r="O690" s="69">
        <v>42701</v>
      </c>
      <c r="P690" s="69">
        <v>43189</v>
      </c>
      <c r="Q690" s="70">
        <v>47970</v>
      </c>
      <c r="R690" s="71">
        <v>0.8</v>
      </c>
      <c r="S690" s="70" t="s">
        <v>362</v>
      </c>
      <c r="T690" s="70">
        <v>38376</v>
      </c>
    </row>
    <row r="691" spans="2:20" s="1" customFormat="1" ht="92.4" x14ac:dyDescent="0.25">
      <c r="B691" s="322"/>
      <c r="C691" s="323"/>
      <c r="D691" s="294"/>
      <c r="E691" s="294"/>
      <c r="F691" s="77" t="s">
        <v>800</v>
      </c>
      <c r="G691" s="67" t="s">
        <v>1046</v>
      </c>
      <c r="H691" s="67" t="s">
        <v>1012</v>
      </c>
      <c r="I691" s="79" t="s">
        <v>992</v>
      </c>
      <c r="J691" s="68" t="s">
        <v>599</v>
      </c>
      <c r="K691" s="68" t="s">
        <v>994</v>
      </c>
      <c r="L691" s="263" t="s">
        <v>1041</v>
      </c>
      <c r="M691" s="249" t="s">
        <v>14</v>
      </c>
      <c r="N691" s="69">
        <v>42744</v>
      </c>
      <c r="O691" s="69">
        <v>42887</v>
      </c>
      <c r="P691" s="69">
        <v>43616</v>
      </c>
      <c r="Q691" s="70">
        <v>575131.6</v>
      </c>
      <c r="R691" s="71">
        <v>0.8</v>
      </c>
      <c r="S691" s="70" t="s">
        <v>362</v>
      </c>
      <c r="T691" s="70">
        <v>460105.28</v>
      </c>
    </row>
    <row r="692" spans="2:20" s="1" customFormat="1" ht="79.2" x14ac:dyDescent="0.25">
      <c r="B692" s="322"/>
      <c r="C692" s="323"/>
      <c r="D692" s="294"/>
      <c r="E692" s="294"/>
      <c r="F692" s="77" t="s">
        <v>800</v>
      </c>
      <c r="G692" s="67" t="s">
        <v>1045</v>
      </c>
      <c r="H692" s="67" t="s">
        <v>1013</v>
      </c>
      <c r="I692" s="79" t="s">
        <v>993</v>
      </c>
      <c r="J692" s="68" t="s">
        <v>599</v>
      </c>
      <c r="K692" s="68" t="s">
        <v>994</v>
      </c>
      <c r="L692" s="263" t="s">
        <v>1044</v>
      </c>
      <c r="M692" s="249" t="s">
        <v>33</v>
      </c>
      <c r="N692" s="69">
        <v>42744</v>
      </c>
      <c r="O692" s="69">
        <v>42856</v>
      </c>
      <c r="P692" s="69">
        <v>43343</v>
      </c>
      <c r="Q692" s="70">
        <v>299626.68</v>
      </c>
      <c r="R692" s="71">
        <v>0.8</v>
      </c>
      <c r="S692" s="70" t="s">
        <v>362</v>
      </c>
      <c r="T692" s="70">
        <v>239701.34</v>
      </c>
    </row>
    <row r="693" spans="2:20" s="1" customFormat="1" ht="79.2" x14ac:dyDescent="0.25">
      <c r="B693" s="322"/>
      <c r="C693" s="323"/>
      <c r="D693" s="294"/>
      <c r="E693" s="294"/>
      <c r="F693" s="108" t="s">
        <v>1252</v>
      </c>
      <c r="G693" s="92" t="s">
        <v>1026</v>
      </c>
      <c r="H693" s="72" t="s">
        <v>1253</v>
      </c>
      <c r="I693" s="79" t="s">
        <v>1258</v>
      </c>
      <c r="J693" s="68" t="s">
        <v>599</v>
      </c>
      <c r="K693" s="68" t="s">
        <v>994</v>
      </c>
      <c r="L693" s="263" t="s">
        <v>1261</v>
      </c>
      <c r="M693" s="249" t="s">
        <v>14</v>
      </c>
      <c r="N693" s="69">
        <v>42877</v>
      </c>
      <c r="O693" s="69">
        <v>42795</v>
      </c>
      <c r="P693" s="69">
        <v>43524</v>
      </c>
      <c r="Q693" s="70">
        <v>976165.95</v>
      </c>
      <c r="R693" s="71">
        <v>0.8</v>
      </c>
      <c r="S693" s="70" t="s">
        <v>362</v>
      </c>
      <c r="T693" s="70">
        <v>780932.76</v>
      </c>
    </row>
    <row r="694" spans="2:20" s="1" customFormat="1" ht="92.4" x14ac:dyDescent="0.25">
      <c r="B694" s="322"/>
      <c r="C694" s="323"/>
      <c r="D694" s="294"/>
      <c r="E694" s="294"/>
      <c r="F694" s="108" t="s">
        <v>1252</v>
      </c>
      <c r="G694" s="67" t="s">
        <v>445</v>
      </c>
      <c r="H694" s="72" t="s">
        <v>1254</v>
      </c>
      <c r="I694" s="79" t="s">
        <v>1259</v>
      </c>
      <c r="J694" s="68" t="s">
        <v>599</v>
      </c>
      <c r="K694" s="68" t="s">
        <v>994</v>
      </c>
      <c r="L694" s="263" t="s">
        <v>1262</v>
      </c>
      <c r="M694" s="249" t="s">
        <v>14</v>
      </c>
      <c r="N694" s="69">
        <v>42870</v>
      </c>
      <c r="O694" s="69">
        <v>42675</v>
      </c>
      <c r="P694" s="69">
        <v>43646</v>
      </c>
      <c r="Q694" s="70">
        <v>346141</v>
      </c>
      <c r="R694" s="71">
        <v>0.8</v>
      </c>
      <c r="S694" s="70" t="s">
        <v>362</v>
      </c>
      <c r="T694" s="70">
        <v>276912.8</v>
      </c>
    </row>
    <row r="695" spans="2:20" s="1" customFormat="1" ht="66" x14ac:dyDescent="0.25">
      <c r="B695" s="322"/>
      <c r="C695" s="323"/>
      <c r="D695" s="294"/>
      <c r="E695" s="294"/>
      <c r="F695" s="108" t="s">
        <v>1252</v>
      </c>
      <c r="G695" s="92" t="s">
        <v>1390</v>
      </c>
      <c r="H695" s="72" t="s">
        <v>1255</v>
      </c>
      <c r="I695" s="79" t="s">
        <v>1260</v>
      </c>
      <c r="J695" s="68" t="s">
        <v>599</v>
      </c>
      <c r="K695" s="68" t="s">
        <v>994</v>
      </c>
      <c r="L695" s="263" t="s">
        <v>1265</v>
      </c>
      <c r="M695" s="249" t="s">
        <v>4</v>
      </c>
      <c r="N695" s="69">
        <v>42877</v>
      </c>
      <c r="O695" s="69">
        <v>42828</v>
      </c>
      <c r="P695" s="69">
        <v>43203</v>
      </c>
      <c r="Q695" s="70">
        <v>37515</v>
      </c>
      <c r="R695" s="71">
        <v>0.8</v>
      </c>
      <c r="S695" s="70" t="s">
        <v>362</v>
      </c>
      <c r="T695" s="70">
        <v>30012</v>
      </c>
    </row>
    <row r="696" spans="2:20" s="1" customFormat="1" ht="92.4" x14ac:dyDescent="0.25">
      <c r="B696" s="322"/>
      <c r="C696" s="323"/>
      <c r="D696" s="294"/>
      <c r="E696" s="294"/>
      <c r="F696" s="108" t="s">
        <v>1252</v>
      </c>
      <c r="G696" s="92" t="s">
        <v>1341</v>
      </c>
      <c r="H696" s="72" t="s">
        <v>1256</v>
      </c>
      <c r="I696" s="79" t="s">
        <v>1263</v>
      </c>
      <c r="J696" s="68" t="s">
        <v>599</v>
      </c>
      <c r="K696" s="68" t="s">
        <v>994</v>
      </c>
      <c r="L696" s="263" t="s">
        <v>1266</v>
      </c>
      <c r="M696" s="249" t="s">
        <v>1142</v>
      </c>
      <c r="N696" s="69">
        <v>42866</v>
      </c>
      <c r="O696" s="69">
        <v>42763</v>
      </c>
      <c r="P696" s="69">
        <v>43100</v>
      </c>
      <c r="Q696" s="70">
        <v>184500</v>
      </c>
      <c r="R696" s="71">
        <v>0.8</v>
      </c>
      <c r="S696" s="70" t="s">
        <v>362</v>
      </c>
      <c r="T696" s="70">
        <v>147600</v>
      </c>
    </row>
    <row r="697" spans="2:20" s="1" customFormat="1" ht="40.200000000000003" thickBot="1" x14ac:dyDescent="0.3">
      <c r="B697" s="322"/>
      <c r="C697" s="323"/>
      <c r="D697" s="302"/>
      <c r="E697" s="302"/>
      <c r="F697" s="116" t="s">
        <v>1252</v>
      </c>
      <c r="G697" s="117" t="s">
        <v>1391</v>
      </c>
      <c r="H697" s="112" t="s">
        <v>1257</v>
      </c>
      <c r="I697" s="111" t="s">
        <v>1264</v>
      </c>
      <c r="J697" s="109" t="s">
        <v>599</v>
      </c>
      <c r="K697" s="109" t="s">
        <v>994</v>
      </c>
      <c r="L697" s="264" t="s">
        <v>1267</v>
      </c>
      <c r="M697" s="259" t="s">
        <v>28</v>
      </c>
      <c r="N697" s="113">
        <v>42877</v>
      </c>
      <c r="O697" s="113">
        <v>42856</v>
      </c>
      <c r="P697" s="113">
        <v>43098</v>
      </c>
      <c r="Q697" s="114">
        <v>19157.89</v>
      </c>
      <c r="R697" s="115">
        <v>0.8</v>
      </c>
      <c r="S697" s="114" t="s">
        <v>362</v>
      </c>
      <c r="T697" s="114">
        <v>15326.31</v>
      </c>
    </row>
    <row r="698" spans="2:20" ht="13.8" thickBot="1" x14ac:dyDescent="0.3">
      <c r="B698" s="322"/>
      <c r="C698" s="324"/>
      <c r="D698" s="295" t="s">
        <v>2185</v>
      </c>
      <c r="E698" s="296"/>
      <c r="F698" s="296"/>
      <c r="G698" s="296"/>
      <c r="H698" s="296"/>
      <c r="I698" s="296"/>
      <c r="J698" s="296"/>
      <c r="K698" s="128">
        <f>COUNTA(K673:K697)</f>
        <v>25</v>
      </c>
      <c r="L698" s="348"/>
      <c r="M698" s="349"/>
      <c r="N698" s="349"/>
      <c r="O698" s="349"/>
      <c r="P698" s="350"/>
      <c r="Q698" s="129">
        <f>SUM(Q673:Q697)</f>
        <v>11021727.519999998</v>
      </c>
      <c r="R698" s="342"/>
      <c r="S698" s="343"/>
      <c r="T698" s="129">
        <f>SUM(T673:T697)</f>
        <v>8817382.0100000016</v>
      </c>
    </row>
    <row r="699" spans="2:20" ht="26.4" x14ac:dyDescent="0.25">
      <c r="B699" s="322"/>
      <c r="C699" s="323"/>
      <c r="D699" s="288" t="s">
        <v>2186</v>
      </c>
      <c r="E699" s="288" t="s">
        <v>444</v>
      </c>
      <c r="F699" s="121" t="s">
        <v>455</v>
      </c>
      <c r="G699" s="122" t="s">
        <v>449</v>
      </c>
      <c r="H699" s="122" t="s">
        <v>450</v>
      </c>
      <c r="I699" s="123" t="s">
        <v>451</v>
      </c>
      <c r="J699" s="124"/>
      <c r="K699" s="124"/>
      <c r="L699" s="164" t="s">
        <v>452</v>
      </c>
      <c r="M699" s="248" t="s">
        <v>473</v>
      </c>
      <c r="N699" s="125">
        <v>42376</v>
      </c>
      <c r="O699" s="125">
        <v>42005</v>
      </c>
      <c r="P699" s="125">
        <v>43100</v>
      </c>
      <c r="Q699" s="126">
        <v>150000</v>
      </c>
      <c r="R699" s="127">
        <v>0.7</v>
      </c>
      <c r="S699" s="126" t="s">
        <v>362</v>
      </c>
      <c r="T699" s="126">
        <v>105000</v>
      </c>
    </row>
    <row r="700" spans="2:20" ht="39.6" x14ac:dyDescent="0.25">
      <c r="B700" s="322"/>
      <c r="C700" s="323"/>
      <c r="D700" s="289"/>
      <c r="E700" s="289"/>
      <c r="F700" s="76" t="s">
        <v>455</v>
      </c>
      <c r="G700" s="67" t="s">
        <v>445</v>
      </c>
      <c r="H700" s="67" t="s">
        <v>446</v>
      </c>
      <c r="I700" s="79" t="s">
        <v>447</v>
      </c>
      <c r="J700" s="68"/>
      <c r="K700" s="68"/>
      <c r="L700" s="263" t="s">
        <v>448</v>
      </c>
      <c r="M700" s="249" t="s">
        <v>14</v>
      </c>
      <c r="N700" s="69">
        <v>42285</v>
      </c>
      <c r="O700" s="69">
        <v>42005</v>
      </c>
      <c r="P700" s="69">
        <v>43190</v>
      </c>
      <c r="Q700" s="70">
        <v>7023003.5</v>
      </c>
      <c r="R700" s="71">
        <v>0.85</v>
      </c>
      <c r="S700" s="70" t="s">
        <v>362</v>
      </c>
      <c r="T700" s="70">
        <v>5969552.9800000004</v>
      </c>
    </row>
    <row r="701" spans="2:20" ht="26.4" x14ac:dyDescent="0.25">
      <c r="B701" s="322"/>
      <c r="C701" s="323"/>
      <c r="D701" s="289"/>
      <c r="E701" s="289"/>
      <c r="F701" s="76" t="s">
        <v>455</v>
      </c>
      <c r="G701" s="67" t="s">
        <v>459</v>
      </c>
      <c r="H701" s="67" t="s">
        <v>461</v>
      </c>
      <c r="I701" s="79" t="s">
        <v>456</v>
      </c>
      <c r="J701" s="68"/>
      <c r="K701" s="68"/>
      <c r="L701" s="263" t="s">
        <v>465</v>
      </c>
      <c r="M701" s="249" t="s">
        <v>473</v>
      </c>
      <c r="N701" s="69">
        <v>42479</v>
      </c>
      <c r="O701" s="69">
        <v>42005</v>
      </c>
      <c r="P701" s="69">
        <v>42735</v>
      </c>
      <c r="Q701" s="70">
        <v>25000</v>
      </c>
      <c r="R701" s="71">
        <v>0.7</v>
      </c>
      <c r="S701" s="70" t="s">
        <v>362</v>
      </c>
      <c r="T701" s="70">
        <v>17500</v>
      </c>
    </row>
    <row r="702" spans="2:20" s="1" customFormat="1" ht="39.6" x14ac:dyDescent="0.25">
      <c r="B702" s="322"/>
      <c r="C702" s="323"/>
      <c r="D702" s="289"/>
      <c r="E702" s="289"/>
      <c r="F702" s="76" t="s">
        <v>455</v>
      </c>
      <c r="G702" s="67" t="s">
        <v>460</v>
      </c>
      <c r="H702" s="67" t="s">
        <v>462</v>
      </c>
      <c r="I702" s="79" t="s">
        <v>457</v>
      </c>
      <c r="J702" s="68"/>
      <c r="K702" s="68"/>
      <c r="L702" s="263" t="s">
        <v>466</v>
      </c>
      <c r="M702" s="249" t="s">
        <v>473</v>
      </c>
      <c r="N702" s="69">
        <v>42464</v>
      </c>
      <c r="O702" s="69">
        <v>42186</v>
      </c>
      <c r="P702" s="69">
        <v>42735</v>
      </c>
      <c r="Q702" s="70">
        <v>150000</v>
      </c>
      <c r="R702" s="71">
        <v>0.7</v>
      </c>
      <c r="S702" s="70" t="s">
        <v>362</v>
      </c>
      <c r="T702" s="70">
        <v>105000</v>
      </c>
    </row>
    <row r="703" spans="2:20" s="1" customFormat="1" ht="39.6" x14ac:dyDescent="0.25">
      <c r="B703" s="322"/>
      <c r="C703" s="323"/>
      <c r="D703" s="289"/>
      <c r="E703" s="289"/>
      <c r="F703" s="76" t="s">
        <v>455</v>
      </c>
      <c r="G703" s="67" t="s">
        <v>464</v>
      </c>
      <c r="H703" s="67" t="s">
        <v>463</v>
      </c>
      <c r="I703" s="79" t="s">
        <v>458</v>
      </c>
      <c r="J703" s="68"/>
      <c r="K703" s="68"/>
      <c r="L703" s="263" t="s">
        <v>467</v>
      </c>
      <c r="M703" s="249" t="s">
        <v>473</v>
      </c>
      <c r="N703" s="69">
        <v>42465</v>
      </c>
      <c r="O703" s="69">
        <v>42005</v>
      </c>
      <c r="P703" s="69">
        <v>42735</v>
      </c>
      <c r="Q703" s="70">
        <v>63430.34</v>
      </c>
      <c r="R703" s="71">
        <v>0.7</v>
      </c>
      <c r="S703" s="70" t="s">
        <v>362</v>
      </c>
      <c r="T703" s="70">
        <v>44401.24</v>
      </c>
    </row>
    <row r="704" spans="2:20" s="1" customFormat="1" ht="79.2" x14ac:dyDescent="0.25">
      <c r="B704" s="322"/>
      <c r="C704" s="323"/>
      <c r="D704" s="289"/>
      <c r="E704" s="289"/>
      <c r="F704" s="68" t="s">
        <v>1268</v>
      </c>
      <c r="G704" s="67" t="s">
        <v>1392</v>
      </c>
      <c r="H704" s="67" t="s">
        <v>1271</v>
      </c>
      <c r="I704" s="79" t="s">
        <v>1269</v>
      </c>
      <c r="J704" s="68"/>
      <c r="K704" s="68"/>
      <c r="L704" s="263" t="s">
        <v>1273</v>
      </c>
      <c r="M704" s="249" t="s">
        <v>14</v>
      </c>
      <c r="N704" s="69">
        <v>42825</v>
      </c>
      <c r="O704" s="69">
        <v>42461</v>
      </c>
      <c r="P704" s="69">
        <v>43100</v>
      </c>
      <c r="Q704" s="70">
        <v>201637.35</v>
      </c>
      <c r="R704" s="71">
        <v>0.7</v>
      </c>
      <c r="S704" s="70" t="s">
        <v>362</v>
      </c>
      <c r="T704" s="70">
        <v>141146.15</v>
      </c>
    </row>
    <row r="705" spans="2:20" s="1" customFormat="1" ht="40.200000000000003" thickBot="1" x14ac:dyDescent="0.3">
      <c r="B705" s="322"/>
      <c r="C705" s="323"/>
      <c r="D705" s="358"/>
      <c r="E705" s="358"/>
      <c r="F705" s="109" t="s">
        <v>1268</v>
      </c>
      <c r="G705" s="110" t="s">
        <v>1393</v>
      </c>
      <c r="H705" s="110" t="s">
        <v>1272</v>
      </c>
      <c r="I705" s="111" t="s">
        <v>1270</v>
      </c>
      <c r="J705" s="109"/>
      <c r="K705" s="109"/>
      <c r="L705" s="264" t="s">
        <v>1274</v>
      </c>
      <c r="M705" s="259" t="s">
        <v>473</v>
      </c>
      <c r="N705" s="113">
        <v>42949</v>
      </c>
      <c r="O705" s="113">
        <v>42370</v>
      </c>
      <c r="P705" s="113">
        <v>43190</v>
      </c>
      <c r="Q705" s="114">
        <v>42857.14</v>
      </c>
      <c r="R705" s="115">
        <v>0.7</v>
      </c>
      <c r="S705" s="114" t="s">
        <v>362</v>
      </c>
      <c r="T705" s="114">
        <v>30000</v>
      </c>
    </row>
    <row r="706" spans="2:20" ht="16.5" customHeight="1" thickBot="1" x14ac:dyDescent="0.3">
      <c r="B706" s="322"/>
      <c r="C706" s="324"/>
      <c r="D706" s="295" t="s">
        <v>2186</v>
      </c>
      <c r="E706" s="296"/>
      <c r="F706" s="296"/>
      <c r="G706" s="296"/>
      <c r="H706" s="296"/>
      <c r="I706" s="296"/>
      <c r="J706" s="296"/>
      <c r="K706" s="128">
        <v>7</v>
      </c>
      <c r="L706" s="348"/>
      <c r="M706" s="349"/>
      <c r="N706" s="349"/>
      <c r="O706" s="349"/>
      <c r="P706" s="350"/>
      <c r="Q706" s="129">
        <f>SUM(Q699:Q705)</f>
        <v>7655928.3299999991</v>
      </c>
      <c r="R706" s="342"/>
      <c r="S706" s="343"/>
      <c r="T706" s="129">
        <f>SUM(T699:T705)</f>
        <v>6412600.370000001</v>
      </c>
    </row>
    <row r="707" spans="2:20" ht="32.25" customHeight="1" thickBot="1" x14ac:dyDescent="0.3">
      <c r="B707" s="325"/>
      <c r="C707" s="326"/>
      <c r="D707" s="118" t="s">
        <v>0</v>
      </c>
      <c r="E707" s="118"/>
      <c r="F707" s="118"/>
      <c r="G707" s="118"/>
      <c r="H707" s="119"/>
      <c r="I707" s="118"/>
      <c r="J707" s="119"/>
      <c r="K707" s="119">
        <f>K706+K698+K644+K573+K501+K425+K422+K87+K672</f>
        <v>659</v>
      </c>
      <c r="L707" s="280"/>
      <c r="M707" s="119"/>
      <c r="N707" s="119"/>
      <c r="O707" s="119"/>
      <c r="P707" s="119"/>
      <c r="Q707" s="120">
        <f>Q706+Q698+Q644+Q573+Q501+Q425+Q422+Q87+Q672</f>
        <v>266023674.79999998</v>
      </c>
      <c r="R707" s="120"/>
      <c r="S707" s="120"/>
      <c r="T707" s="120">
        <f>T706+T698+T644+T573+T501+T425+T422+T87+T672</f>
        <v>160443301.06</v>
      </c>
    </row>
    <row r="708" spans="2:20" ht="24" customHeight="1" x14ac:dyDescent="0.25">
      <c r="D708" s="27"/>
      <c r="E708" s="27"/>
      <c r="F708" s="27"/>
      <c r="G708" s="27"/>
      <c r="H708" s="26"/>
      <c r="I708" s="27"/>
      <c r="J708" s="26"/>
      <c r="K708" s="26"/>
      <c r="L708" s="281"/>
      <c r="M708" s="26"/>
      <c r="N708" s="26"/>
      <c r="O708" s="26"/>
      <c r="P708" s="26"/>
      <c r="Q708" s="28"/>
      <c r="R708" s="28"/>
      <c r="S708" s="28"/>
      <c r="T708" s="28"/>
    </row>
    <row r="709" spans="2:20" ht="37.5" customHeight="1" x14ac:dyDescent="0.25">
      <c r="D709" s="27"/>
      <c r="E709" s="27"/>
      <c r="F709" s="27"/>
      <c r="G709" s="27"/>
      <c r="H709" s="26"/>
      <c r="I709" s="27"/>
      <c r="J709" s="26"/>
      <c r="K709" s="26"/>
      <c r="L709" s="281"/>
      <c r="M709" s="26"/>
      <c r="N709" s="26"/>
      <c r="O709" s="26"/>
      <c r="P709" s="26"/>
      <c r="Q709" s="28"/>
      <c r="R709" s="28"/>
      <c r="S709" s="28"/>
      <c r="T709" s="28"/>
    </row>
    <row r="710" spans="2:20" ht="50.25" customHeight="1" thickBot="1" x14ac:dyDescent="0.3">
      <c r="B710" s="1"/>
      <c r="C710" s="1"/>
      <c r="D710" s="27"/>
      <c r="E710" s="27"/>
      <c r="F710" s="27"/>
      <c r="G710" s="27"/>
      <c r="H710" s="26"/>
      <c r="I710" s="27"/>
      <c r="J710" s="26"/>
      <c r="K710" s="26"/>
      <c r="L710" s="281"/>
      <c r="M710" s="26"/>
      <c r="N710" s="26"/>
      <c r="O710" s="26"/>
      <c r="P710" s="26"/>
      <c r="Q710" s="26"/>
      <c r="R710" s="28"/>
      <c r="S710" s="28"/>
      <c r="T710" s="28"/>
    </row>
    <row r="711" spans="2:20" ht="57.75" customHeight="1" x14ac:dyDescent="0.25">
      <c r="B711" s="42"/>
      <c r="C711" s="43"/>
      <c r="D711" s="359" t="s">
        <v>699</v>
      </c>
      <c r="E711" s="359"/>
      <c r="F711" s="359"/>
      <c r="G711" s="359"/>
      <c r="H711" s="359"/>
      <c r="I711" s="359"/>
      <c r="J711" s="359"/>
      <c r="K711" s="359"/>
      <c r="L711" s="359"/>
      <c r="M711" s="359"/>
      <c r="N711" s="359"/>
      <c r="O711" s="359"/>
      <c r="P711" s="359"/>
      <c r="Q711" s="359"/>
      <c r="R711" s="359"/>
      <c r="S711" s="359"/>
      <c r="T711" s="360"/>
    </row>
    <row r="712" spans="2:20" ht="63" customHeight="1" thickBot="1" x14ac:dyDescent="0.3">
      <c r="B712" s="41" t="s">
        <v>591</v>
      </c>
      <c r="C712" s="39" t="s">
        <v>590</v>
      </c>
      <c r="D712" s="50" t="s">
        <v>320</v>
      </c>
      <c r="E712" s="9" t="s">
        <v>319</v>
      </c>
      <c r="F712" s="9" t="s">
        <v>363</v>
      </c>
      <c r="G712" s="10" t="s">
        <v>318</v>
      </c>
      <c r="H712" s="9" t="s">
        <v>317</v>
      </c>
      <c r="I712" s="9" t="s">
        <v>323</v>
      </c>
      <c r="J712" s="9" t="s">
        <v>594</v>
      </c>
      <c r="K712" s="9" t="s">
        <v>595</v>
      </c>
      <c r="L712" s="282" t="s">
        <v>477</v>
      </c>
      <c r="M712" s="9" t="s">
        <v>316</v>
      </c>
      <c r="N712" s="9" t="s">
        <v>334</v>
      </c>
      <c r="O712" s="9" t="s">
        <v>324</v>
      </c>
      <c r="P712" s="9" t="s">
        <v>476</v>
      </c>
      <c r="Q712" s="9" t="s">
        <v>315</v>
      </c>
      <c r="R712" s="9" t="s">
        <v>325</v>
      </c>
      <c r="S712" s="9" t="s">
        <v>333</v>
      </c>
      <c r="T712" s="45" t="s">
        <v>593</v>
      </c>
    </row>
    <row r="713" spans="2:20" ht="52.8" x14ac:dyDescent="0.25">
      <c r="B713" s="38" t="s">
        <v>592</v>
      </c>
      <c r="C713" s="40" t="s">
        <v>698</v>
      </c>
      <c r="D713" s="29" t="s">
        <v>475</v>
      </c>
      <c r="E713" s="30" t="s">
        <v>690</v>
      </c>
      <c r="F713" s="31" t="s">
        <v>689</v>
      </c>
      <c r="G713" s="32" t="s">
        <v>691</v>
      </c>
      <c r="H713" s="33" t="s">
        <v>692</v>
      </c>
      <c r="I713" s="34" t="s">
        <v>693</v>
      </c>
      <c r="J713" s="35" t="s">
        <v>504</v>
      </c>
      <c r="K713" s="35" t="s">
        <v>694</v>
      </c>
      <c r="L713" s="283" t="s">
        <v>695</v>
      </c>
      <c r="M713" s="34" t="s">
        <v>473</v>
      </c>
      <c r="N713" s="36">
        <v>42520</v>
      </c>
      <c r="O713" s="24">
        <v>42193</v>
      </c>
      <c r="P713" s="24">
        <v>42369</v>
      </c>
      <c r="Q713" s="25">
        <v>11428571</v>
      </c>
      <c r="R713" s="46">
        <f t="shared" ref="R713:R724" si="3">T713/Q713</f>
        <v>0.70000002625000102</v>
      </c>
      <c r="S713" s="44" t="s">
        <v>362</v>
      </c>
      <c r="T713" s="16">
        <v>8000000</v>
      </c>
    </row>
    <row r="714" spans="2:20" ht="26.4" x14ac:dyDescent="0.25">
      <c r="B714" s="38" t="s">
        <v>592</v>
      </c>
      <c r="C714" s="40" t="s">
        <v>802</v>
      </c>
      <c r="D714" s="51" t="s">
        <v>682</v>
      </c>
      <c r="E714" s="52" t="s">
        <v>813</v>
      </c>
      <c r="F714" s="53" t="s">
        <v>814</v>
      </c>
      <c r="G714" s="32" t="s">
        <v>815</v>
      </c>
      <c r="H714" s="33" t="s">
        <v>825</v>
      </c>
      <c r="I714" s="34" t="s">
        <v>836</v>
      </c>
      <c r="J714" s="35" t="s">
        <v>847</v>
      </c>
      <c r="K714" s="35" t="s">
        <v>848</v>
      </c>
      <c r="L714" s="283" t="s">
        <v>825</v>
      </c>
      <c r="M714" s="34" t="s">
        <v>1</v>
      </c>
      <c r="N714" s="36">
        <v>42664</v>
      </c>
      <c r="O714" s="54">
        <v>2016</v>
      </c>
      <c r="P714" s="54">
        <v>2020</v>
      </c>
      <c r="Q714" s="25">
        <v>1400000</v>
      </c>
      <c r="R714" s="46">
        <f t="shared" si="3"/>
        <v>0.65</v>
      </c>
      <c r="S714" s="44" t="s">
        <v>362</v>
      </c>
      <c r="T714" s="16">
        <v>910000</v>
      </c>
    </row>
    <row r="715" spans="2:20" ht="26.4" x14ac:dyDescent="0.25">
      <c r="B715" s="38" t="s">
        <v>592</v>
      </c>
      <c r="C715" s="40" t="s">
        <v>803</v>
      </c>
      <c r="D715" s="51" t="s">
        <v>682</v>
      </c>
      <c r="E715" s="52" t="s">
        <v>813</v>
      </c>
      <c r="F715" s="53" t="s">
        <v>814</v>
      </c>
      <c r="G715" s="32" t="s">
        <v>816</v>
      </c>
      <c r="H715" s="33" t="s">
        <v>826</v>
      </c>
      <c r="I715" s="34" t="s">
        <v>837</v>
      </c>
      <c r="J715" s="35" t="s">
        <v>847</v>
      </c>
      <c r="K715" s="35" t="s">
        <v>848</v>
      </c>
      <c r="L715" s="283" t="s">
        <v>826</v>
      </c>
      <c r="M715" s="34" t="s">
        <v>28</v>
      </c>
      <c r="N715" s="36">
        <v>42664</v>
      </c>
      <c r="O715" s="54">
        <v>2016</v>
      </c>
      <c r="P715" s="54">
        <v>2020</v>
      </c>
      <c r="Q715" s="25">
        <v>1281815.3799999999</v>
      </c>
      <c r="R715" s="46">
        <f t="shared" si="3"/>
        <v>0.65000000234043065</v>
      </c>
      <c r="S715" s="44" t="s">
        <v>362</v>
      </c>
      <c r="T715" s="16">
        <v>833180</v>
      </c>
    </row>
    <row r="716" spans="2:20" ht="26.4" x14ac:dyDescent="0.25">
      <c r="B716" s="38" t="s">
        <v>592</v>
      </c>
      <c r="C716" s="40" t="s">
        <v>804</v>
      </c>
      <c r="D716" s="51" t="s">
        <v>682</v>
      </c>
      <c r="E716" s="52" t="s">
        <v>813</v>
      </c>
      <c r="F716" s="53" t="s">
        <v>814</v>
      </c>
      <c r="G716" s="32" t="s">
        <v>817</v>
      </c>
      <c r="H716" s="33" t="s">
        <v>827</v>
      </c>
      <c r="I716" s="34" t="s">
        <v>838</v>
      </c>
      <c r="J716" s="35" t="s">
        <v>847</v>
      </c>
      <c r="K716" s="35" t="s">
        <v>848</v>
      </c>
      <c r="L716" s="283" t="s">
        <v>827</v>
      </c>
      <c r="M716" s="34" t="s">
        <v>849</v>
      </c>
      <c r="N716" s="36">
        <v>42664</v>
      </c>
      <c r="O716" s="54">
        <v>2016</v>
      </c>
      <c r="P716" s="54">
        <v>2020</v>
      </c>
      <c r="Q716" s="25">
        <v>1188640</v>
      </c>
      <c r="R716" s="46">
        <f t="shared" si="3"/>
        <v>0.65</v>
      </c>
      <c r="S716" s="44" t="s">
        <v>362</v>
      </c>
      <c r="T716" s="16">
        <v>772616</v>
      </c>
    </row>
    <row r="717" spans="2:20" ht="26.4" x14ac:dyDescent="0.25">
      <c r="B717" s="38" t="s">
        <v>592</v>
      </c>
      <c r="C717" s="40" t="s">
        <v>805</v>
      </c>
      <c r="D717" s="51" t="s">
        <v>682</v>
      </c>
      <c r="E717" s="52" t="s">
        <v>813</v>
      </c>
      <c r="F717" s="53" t="s">
        <v>814</v>
      </c>
      <c r="G717" s="32" t="s">
        <v>818</v>
      </c>
      <c r="H717" s="33" t="s">
        <v>828</v>
      </c>
      <c r="I717" s="34" t="s">
        <v>839</v>
      </c>
      <c r="J717" s="35" t="s">
        <v>847</v>
      </c>
      <c r="K717" s="35" t="s">
        <v>848</v>
      </c>
      <c r="L717" s="283" t="s">
        <v>828</v>
      </c>
      <c r="M717" s="34" t="s">
        <v>14</v>
      </c>
      <c r="N717" s="36">
        <v>42664</v>
      </c>
      <c r="O717" s="54">
        <v>2016</v>
      </c>
      <c r="P717" s="54">
        <v>2019</v>
      </c>
      <c r="Q717" s="25">
        <v>1095661.54</v>
      </c>
      <c r="R717" s="46">
        <f t="shared" si="3"/>
        <v>0.64999999908730932</v>
      </c>
      <c r="S717" s="44" t="s">
        <v>362</v>
      </c>
      <c r="T717" s="16">
        <v>712180</v>
      </c>
    </row>
    <row r="718" spans="2:20" ht="26.4" x14ac:dyDescent="0.25">
      <c r="B718" s="38" t="s">
        <v>592</v>
      </c>
      <c r="C718" s="40" t="s">
        <v>806</v>
      </c>
      <c r="D718" s="51" t="s">
        <v>682</v>
      </c>
      <c r="E718" s="52" t="s">
        <v>813</v>
      </c>
      <c r="F718" s="53" t="s">
        <v>814</v>
      </c>
      <c r="G718" s="32" t="s">
        <v>819</v>
      </c>
      <c r="H718" s="33" t="s">
        <v>829</v>
      </c>
      <c r="I718" s="34" t="s">
        <v>840</v>
      </c>
      <c r="J718" s="35" t="s">
        <v>847</v>
      </c>
      <c r="K718" s="35" t="s">
        <v>848</v>
      </c>
      <c r="L718" s="283" t="s">
        <v>829</v>
      </c>
      <c r="M718" s="34" t="s">
        <v>10</v>
      </c>
      <c r="N718" s="36">
        <v>42664</v>
      </c>
      <c r="O718" s="54">
        <v>2015</v>
      </c>
      <c r="P718" s="54">
        <v>2019</v>
      </c>
      <c r="Q718" s="25">
        <v>1035300</v>
      </c>
      <c r="R718" s="46">
        <f t="shared" si="3"/>
        <v>0.65</v>
      </c>
      <c r="S718" s="44" t="s">
        <v>362</v>
      </c>
      <c r="T718" s="16">
        <v>672945</v>
      </c>
    </row>
    <row r="719" spans="2:20" ht="26.4" x14ac:dyDescent="0.25">
      <c r="B719" s="38" t="s">
        <v>592</v>
      </c>
      <c r="C719" s="40" t="s">
        <v>807</v>
      </c>
      <c r="D719" s="51" t="s">
        <v>682</v>
      </c>
      <c r="E719" s="52" t="s">
        <v>813</v>
      </c>
      <c r="F719" s="53" t="s">
        <v>814</v>
      </c>
      <c r="G719" s="32" t="s">
        <v>820</v>
      </c>
      <c r="H719" s="33" t="s">
        <v>830</v>
      </c>
      <c r="I719" s="34" t="s">
        <v>841</v>
      </c>
      <c r="J719" s="35" t="s">
        <v>847</v>
      </c>
      <c r="K719" s="35" t="s">
        <v>848</v>
      </c>
      <c r="L719" s="283" t="s">
        <v>830</v>
      </c>
      <c r="M719" s="34" t="s">
        <v>23</v>
      </c>
      <c r="N719" s="36">
        <v>42664</v>
      </c>
      <c r="O719" s="54">
        <v>2016</v>
      </c>
      <c r="P719" s="54">
        <v>2020</v>
      </c>
      <c r="Q719" s="25">
        <v>977960</v>
      </c>
      <c r="R719" s="46">
        <f t="shared" si="3"/>
        <v>0.65</v>
      </c>
      <c r="S719" s="44" t="s">
        <v>362</v>
      </c>
      <c r="T719" s="16">
        <v>635674</v>
      </c>
    </row>
    <row r="720" spans="2:20" ht="26.4" x14ac:dyDescent="0.25">
      <c r="B720" s="38" t="s">
        <v>592</v>
      </c>
      <c r="C720" s="40" t="s">
        <v>808</v>
      </c>
      <c r="D720" s="51" t="s">
        <v>682</v>
      </c>
      <c r="E720" s="52" t="s">
        <v>813</v>
      </c>
      <c r="F720" s="53" t="s">
        <v>814</v>
      </c>
      <c r="G720" s="32" t="s">
        <v>821</v>
      </c>
      <c r="H720" s="33" t="s">
        <v>831</v>
      </c>
      <c r="I720" s="34" t="s">
        <v>842</v>
      </c>
      <c r="J720" s="35" t="s">
        <v>847</v>
      </c>
      <c r="K720" s="35" t="s">
        <v>848</v>
      </c>
      <c r="L720" s="283" t="s">
        <v>831</v>
      </c>
      <c r="M720" s="34" t="s">
        <v>7</v>
      </c>
      <c r="N720" s="36">
        <v>42664</v>
      </c>
      <c r="O720" s="54">
        <v>2014</v>
      </c>
      <c r="P720" s="54">
        <v>2020</v>
      </c>
      <c r="Q720" s="25">
        <v>925021.54</v>
      </c>
      <c r="R720" s="46">
        <f t="shared" si="3"/>
        <v>0.64999999891894411</v>
      </c>
      <c r="S720" s="44" t="s">
        <v>362</v>
      </c>
      <c r="T720" s="16">
        <v>601264</v>
      </c>
    </row>
    <row r="721" spans="2:20" ht="26.4" x14ac:dyDescent="0.25">
      <c r="B721" s="38" t="s">
        <v>592</v>
      </c>
      <c r="C721" s="40" t="s">
        <v>809</v>
      </c>
      <c r="D721" s="51" t="s">
        <v>682</v>
      </c>
      <c r="E721" s="52" t="s">
        <v>813</v>
      </c>
      <c r="F721" s="53" t="s">
        <v>814</v>
      </c>
      <c r="G721" s="32" t="s">
        <v>822</v>
      </c>
      <c r="H721" s="33" t="s">
        <v>832</v>
      </c>
      <c r="I721" s="34" t="s">
        <v>843</v>
      </c>
      <c r="J721" s="35" t="s">
        <v>847</v>
      </c>
      <c r="K721" s="35" t="s">
        <v>848</v>
      </c>
      <c r="L721" s="283" t="s">
        <v>832</v>
      </c>
      <c r="M721" s="34" t="s">
        <v>36</v>
      </c>
      <c r="N721" s="36">
        <v>42664</v>
      </c>
      <c r="O721" s="54">
        <v>2016</v>
      </c>
      <c r="P721" s="54">
        <v>2020</v>
      </c>
      <c r="Q721" s="25">
        <v>843361.54</v>
      </c>
      <c r="R721" s="46">
        <f t="shared" si="3"/>
        <v>0.64999999881426884</v>
      </c>
      <c r="S721" s="44" t="s">
        <v>362</v>
      </c>
      <c r="T721" s="16">
        <v>548185</v>
      </c>
    </row>
    <row r="722" spans="2:20" ht="26.4" x14ac:dyDescent="0.25">
      <c r="B722" s="38" t="s">
        <v>592</v>
      </c>
      <c r="C722" s="40" t="s">
        <v>810</v>
      </c>
      <c r="D722" s="51" t="s">
        <v>682</v>
      </c>
      <c r="E722" s="52" t="s">
        <v>813</v>
      </c>
      <c r="F722" s="53" t="s">
        <v>814</v>
      </c>
      <c r="G722" s="32" t="s">
        <v>823</v>
      </c>
      <c r="H722" s="33" t="s">
        <v>833</v>
      </c>
      <c r="I722" s="34" t="s">
        <v>844</v>
      </c>
      <c r="J722" s="35" t="s">
        <v>847</v>
      </c>
      <c r="K722" s="35" t="s">
        <v>848</v>
      </c>
      <c r="L722" s="283" t="s">
        <v>833</v>
      </c>
      <c r="M722" s="34" t="s">
        <v>17</v>
      </c>
      <c r="N722" s="36">
        <v>42664</v>
      </c>
      <c r="O722" s="54">
        <v>2016</v>
      </c>
      <c r="P722" s="54">
        <v>2020</v>
      </c>
      <c r="Q722" s="25">
        <v>420000</v>
      </c>
      <c r="R722" s="46">
        <f t="shared" si="3"/>
        <v>0.65</v>
      </c>
      <c r="S722" s="44" t="s">
        <v>362</v>
      </c>
      <c r="T722" s="16">
        <v>273000</v>
      </c>
    </row>
    <row r="723" spans="2:20" ht="26.4" x14ac:dyDescent="0.25">
      <c r="B723" s="38" t="s">
        <v>592</v>
      </c>
      <c r="C723" s="40" t="s">
        <v>811</v>
      </c>
      <c r="D723" s="51" t="s">
        <v>682</v>
      </c>
      <c r="E723" s="52" t="s">
        <v>813</v>
      </c>
      <c r="F723" s="53" t="s">
        <v>814</v>
      </c>
      <c r="G723" s="32" t="s">
        <v>824</v>
      </c>
      <c r="H723" s="33" t="s">
        <v>834</v>
      </c>
      <c r="I723" s="34" t="s">
        <v>845</v>
      </c>
      <c r="J723" s="35" t="s">
        <v>847</v>
      </c>
      <c r="K723" s="35" t="s">
        <v>848</v>
      </c>
      <c r="L723" s="283" t="s">
        <v>834</v>
      </c>
      <c r="M723" s="34" t="s">
        <v>850</v>
      </c>
      <c r="N723" s="36">
        <v>42664</v>
      </c>
      <c r="O723" s="54">
        <v>2016</v>
      </c>
      <c r="P723" s="54">
        <v>2019</v>
      </c>
      <c r="Q723" s="25">
        <v>779320</v>
      </c>
      <c r="R723" s="46">
        <f t="shared" si="3"/>
        <v>0.65</v>
      </c>
      <c r="S723" s="44" t="s">
        <v>362</v>
      </c>
      <c r="T723" s="16">
        <v>506558</v>
      </c>
    </row>
    <row r="724" spans="2:20" ht="26.4" x14ac:dyDescent="0.25">
      <c r="B724" s="38" t="s">
        <v>592</v>
      </c>
      <c r="C724" s="40" t="s">
        <v>812</v>
      </c>
      <c r="D724" s="51" t="s">
        <v>682</v>
      </c>
      <c r="E724" s="52" t="s">
        <v>813</v>
      </c>
      <c r="F724" s="53" t="s">
        <v>814</v>
      </c>
      <c r="G724" s="32" t="s">
        <v>816</v>
      </c>
      <c r="H724" s="33" t="s">
        <v>835</v>
      </c>
      <c r="I724" s="34" t="s">
        <v>846</v>
      </c>
      <c r="J724" s="35" t="s">
        <v>847</v>
      </c>
      <c r="K724" s="35" t="s">
        <v>848</v>
      </c>
      <c r="L724" s="283" t="s">
        <v>835</v>
      </c>
      <c r="M724" s="34" t="s">
        <v>28</v>
      </c>
      <c r="N724" s="36">
        <v>42664</v>
      </c>
      <c r="O724" s="54">
        <v>2016</v>
      </c>
      <c r="P724" s="54">
        <v>2020</v>
      </c>
      <c r="Q724" s="25">
        <v>714393.85</v>
      </c>
      <c r="R724" s="46">
        <f t="shared" si="3"/>
        <v>0.64999999650052975</v>
      </c>
      <c r="S724" s="44" t="s">
        <v>362</v>
      </c>
      <c r="T724" s="16">
        <v>464356</v>
      </c>
    </row>
    <row r="725" spans="2:20" ht="42.75" customHeight="1" x14ac:dyDescent="0.25">
      <c r="B725" s="1"/>
      <c r="C725" s="1"/>
      <c r="D725" s="12" t="s">
        <v>0</v>
      </c>
      <c r="E725" s="13"/>
      <c r="F725" s="13"/>
      <c r="G725" s="13"/>
      <c r="H725" s="14"/>
      <c r="I725" s="13"/>
      <c r="J725" s="14"/>
      <c r="K725" s="14"/>
      <c r="L725" s="284"/>
      <c r="M725" s="14"/>
      <c r="N725" s="14"/>
      <c r="O725" s="14"/>
      <c r="P725" s="14"/>
      <c r="Q725" s="49">
        <f>SUM(Q713:Q724)</f>
        <v>22090044.849999998</v>
      </c>
      <c r="R725" s="48"/>
      <c r="S725" s="47"/>
      <c r="T725" s="15">
        <f>SUM(T713:T724)</f>
        <v>14929958</v>
      </c>
    </row>
    <row r="726" spans="2:20" ht="12.75" customHeight="1" x14ac:dyDescent="0.25">
      <c r="B726" s="1"/>
      <c r="C726" s="1"/>
      <c r="D726" s="1"/>
      <c r="E726" s="1"/>
      <c r="F726" s="7"/>
      <c r="G726" s="1"/>
      <c r="H726" s="7"/>
      <c r="I726" s="7"/>
      <c r="J726" s="7"/>
      <c r="K726" s="7"/>
      <c r="L726" s="285"/>
      <c r="M726" s="7"/>
      <c r="N726" s="7"/>
      <c r="O726" s="7"/>
      <c r="P726" s="6"/>
      <c r="Q726" s="7"/>
      <c r="R726" s="6"/>
    </row>
    <row r="727" spans="2:20" ht="12.75" customHeight="1" x14ac:dyDescent="0.25">
      <c r="B727" s="1"/>
      <c r="C727" s="1"/>
      <c r="D727" s="1"/>
      <c r="E727" s="1"/>
      <c r="F727" s="7"/>
      <c r="G727" s="1"/>
      <c r="H727" s="7"/>
      <c r="I727" s="7"/>
      <c r="J727" s="7"/>
      <c r="K727" s="7"/>
      <c r="L727" s="285"/>
      <c r="M727" s="7"/>
      <c r="N727" s="7"/>
      <c r="O727" s="7"/>
      <c r="P727" s="6"/>
      <c r="Q727" s="7"/>
      <c r="R727" s="6"/>
      <c r="S727" s="6"/>
      <c r="T727" s="6"/>
    </row>
    <row r="728" spans="2:20" ht="12.75" customHeight="1" x14ac:dyDescent="0.25">
      <c r="B728" s="1"/>
      <c r="C728" s="1"/>
      <c r="D728" s="1"/>
      <c r="E728" s="1"/>
      <c r="F728" s="7"/>
      <c r="G728" s="1"/>
      <c r="H728" s="7"/>
      <c r="I728" s="7"/>
      <c r="J728" s="7"/>
      <c r="K728" s="7"/>
      <c r="L728" s="285"/>
      <c r="M728" s="7"/>
      <c r="N728" s="7"/>
      <c r="O728" s="7"/>
      <c r="P728" s="6"/>
      <c r="Q728" s="7"/>
      <c r="R728" s="6"/>
    </row>
    <row r="729" spans="2:20" ht="12.75" customHeight="1" x14ac:dyDescent="0.25">
      <c r="B729" s="1"/>
      <c r="C729" s="1"/>
      <c r="D729" s="1"/>
      <c r="E729" s="1"/>
      <c r="F729" s="7"/>
      <c r="G729" s="1"/>
      <c r="H729" s="7"/>
      <c r="I729" s="7"/>
      <c r="J729" s="7"/>
      <c r="K729" s="7"/>
      <c r="L729" s="285"/>
      <c r="M729" s="7"/>
      <c r="N729" s="7"/>
      <c r="O729" s="7"/>
      <c r="P729" s="6"/>
      <c r="Q729" s="7"/>
      <c r="R729" s="6"/>
    </row>
    <row r="730" spans="2:20" ht="12.75" customHeight="1" x14ac:dyDescent="0.25">
      <c r="B730" s="1"/>
      <c r="C730" s="1"/>
      <c r="D730" s="1"/>
      <c r="E730" s="1"/>
      <c r="F730" s="7"/>
      <c r="G730" s="1"/>
      <c r="H730" s="7"/>
      <c r="I730" s="7"/>
      <c r="J730" s="7"/>
      <c r="K730" s="7"/>
      <c r="L730" s="285"/>
      <c r="M730" s="7"/>
      <c r="N730" s="7"/>
      <c r="O730" s="7"/>
      <c r="P730" s="6"/>
      <c r="Q730" s="7"/>
      <c r="R730" s="6"/>
    </row>
    <row r="731" spans="2:20" ht="12.75" customHeight="1" x14ac:dyDescent="0.25">
      <c r="B731" s="1"/>
      <c r="C731" s="1"/>
      <c r="D731" s="1"/>
      <c r="E731" s="1"/>
      <c r="F731" s="7"/>
      <c r="G731" s="1"/>
      <c r="H731" s="7"/>
      <c r="I731" s="7"/>
      <c r="J731" s="7"/>
      <c r="K731" s="7"/>
      <c r="L731" s="285"/>
      <c r="M731" s="7"/>
      <c r="N731" s="7"/>
      <c r="O731" s="7"/>
      <c r="P731" s="6"/>
      <c r="Q731" s="7"/>
      <c r="R731" s="6"/>
    </row>
    <row r="732" spans="2:20" ht="12.75" customHeight="1" x14ac:dyDescent="0.25">
      <c r="B732" s="1"/>
      <c r="C732" s="1"/>
      <c r="D732" s="1"/>
      <c r="E732" s="1"/>
      <c r="F732" s="7"/>
      <c r="G732" s="1"/>
      <c r="H732" s="7"/>
      <c r="I732" s="7"/>
      <c r="J732" s="7"/>
      <c r="K732" s="7"/>
      <c r="L732" s="285"/>
      <c r="M732" s="7"/>
      <c r="N732" s="7"/>
      <c r="O732" s="7"/>
      <c r="P732" s="6"/>
      <c r="Q732" s="7"/>
      <c r="R732" s="6"/>
    </row>
    <row r="733" spans="2:20" ht="12.75" customHeight="1" x14ac:dyDescent="0.25">
      <c r="B733" s="1"/>
      <c r="C733" s="1"/>
      <c r="D733" s="1"/>
      <c r="E733" s="1"/>
      <c r="F733" s="7"/>
      <c r="G733" s="1"/>
      <c r="H733" s="7"/>
      <c r="I733" s="7"/>
      <c r="J733" s="7"/>
      <c r="K733" s="7"/>
      <c r="L733" s="285"/>
      <c r="M733" s="7"/>
      <c r="N733" s="7"/>
      <c r="O733" s="7"/>
      <c r="P733" s="6"/>
      <c r="Q733" s="7"/>
      <c r="R733" s="6"/>
    </row>
    <row r="734" spans="2:20" x14ac:dyDescent="0.25">
      <c r="D734" s="1"/>
      <c r="E734" s="1"/>
      <c r="F734" s="7"/>
      <c r="G734" s="1"/>
      <c r="H734" s="7"/>
      <c r="I734" s="7"/>
      <c r="J734" s="7"/>
      <c r="K734" s="7"/>
      <c r="L734" s="285"/>
      <c r="M734" s="7"/>
      <c r="N734" s="7"/>
      <c r="O734" s="7"/>
      <c r="P734" s="6"/>
      <c r="Q734" s="7"/>
      <c r="R734" s="6"/>
    </row>
    <row r="735" spans="2:20" x14ac:dyDescent="0.25">
      <c r="D735" s="1"/>
      <c r="E735" s="1"/>
      <c r="F735" s="7"/>
      <c r="G735" s="1"/>
      <c r="H735" s="7"/>
      <c r="I735" s="7"/>
      <c r="J735" s="7"/>
      <c r="K735" s="7"/>
      <c r="L735" s="285"/>
      <c r="M735" s="7"/>
      <c r="N735" s="7"/>
      <c r="O735" s="7"/>
      <c r="P735" s="6"/>
      <c r="Q735" s="7"/>
      <c r="R735" s="6"/>
    </row>
    <row r="736" spans="2:20" x14ac:dyDescent="0.25">
      <c r="D736" s="1"/>
      <c r="E736" s="1"/>
      <c r="F736" s="7"/>
      <c r="G736" s="1"/>
      <c r="H736" s="7"/>
      <c r="I736" s="7"/>
      <c r="J736" s="7"/>
      <c r="K736" s="7"/>
      <c r="L736" s="285"/>
      <c r="M736" s="7"/>
      <c r="N736" s="7"/>
      <c r="O736" s="7"/>
      <c r="P736" s="6"/>
      <c r="Q736" s="7"/>
      <c r="R736" s="6"/>
    </row>
    <row r="737" spans="4:18" x14ac:dyDescent="0.25">
      <c r="D737" s="1"/>
      <c r="E737" s="1"/>
      <c r="F737" s="7"/>
      <c r="G737" s="1"/>
      <c r="H737" s="7"/>
      <c r="I737" s="7"/>
      <c r="J737" s="7"/>
      <c r="K737" s="7"/>
      <c r="L737" s="285"/>
      <c r="M737" s="7"/>
      <c r="N737" s="7"/>
      <c r="O737" s="7"/>
      <c r="P737" s="6"/>
      <c r="Q737" s="7"/>
      <c r="R737" s="6"/>
    </row>
  </sheetData>
  <autoFilter ref="B14:T707">
    <filterColumn colId="0" showButton="0"/>
  </autoFilter>
  <sortState ref="F368:AB403">
    <sortCondition ref="I368:I403"/>
  </sortState>
  <mergeCells count="145">
    <mergeCell ref="E15:E36"/>
    <mergeCell ref="E38:E84"/>
    <mergeCell ref="E471:E498"/>
    <mergeCell ref="F471:F498"/>
    <mergeCell ref="E505:E516"/>
    <mergeCell ref="E664:J664"/>
    <mergeCell ref="L664:P664"/>
    <mergeCell ref="R664:S664"/>
    <mergeCell ref="R421:S421"/>
    <mergeCell ref="L554:P554"/>
    <mergeCell ref="R554:S554"/>
    <mergeCell ref="R517:S517"/>
    <mergeCell ref="L517:P517"/>
    <mergeCell ref="R573:S573"/>
    <mergeCell ref="R572:S572"/>
    <mergeCell ref="R561:S561"/>
    <mergeCell ref="L573:P573"/>
    <mergeCell ref="L572:P572"/>
    <mergeCell ref="L561:P561"/>
    <mergeCell ref="R644:S644"/>
    <mergeCell ref="R583:S583"/>
    <mergeCell ref="R580:S580"/>
    <mergeCell ref="L583:P583"/>
    <mergeCell ref="L580:P580"/>
    <mergeCell ref="R672:S672"/>
    <mergeCell ref="R671:S671"/>
    <mergeCell ref="L672:P672"/>
    <mergeCell ref="L671:P671"/>
    <mergeCell ref="D644:J644"/>
    <mergeCell ref="E580:J580"/>
    <mergeCell ref="E643:J643"/>
    <mergeCell ref="D13:T13"/>
    <mergeCell ref="D88:D421"/>
    <mergeCell ref="D423:D424"/>
    <mergeCell ref="D87:J87"/>
    <mergeCell ref="E86:J86"/>
    <mergeCell ref="E278:J278"/>
    <mergeCell ref="E424:J424"/>
    <mergeCell ref="E421:J421"/>
    <mergeCell ref="D422:J422"/>
    <mergeCell ref="E138:E277"/>
    <mergeCell ref="D15:D86"/>
    <mergeCell ref="E88:E136"/>
    <mergeCell ref="R422:S422"/>
    <mergeCell ref="R86:S86"/>
    <mergeCell ref="R424:S424"/>
    <mergeCell ref="R278:S278"/>
    <mergeCell ref="R137:S137"/>
    <mergeCell ref="D711:T711"/>
    <mergeCell ref="D706:J706"/>
    <mergeCell ref="D698:J698"/>
    <mergeCell ref="E699:E705"/>
    <mergeCell ref="D699:D705"/>
    <mergeCell ref="D673:D697"/>
    <mergeCell ref="E673:E697"/>
    <mergeCell ref="R706:S706"/>
    <mergeCell ref="R698:S698"/>
    <mergeCell ref="L698:P698"/>
    <mergeCell ref="L706:P706"/>
    <mergeCell ref="F621:F624"/>
    <mergeCell ref="R667:S667"/>
    <mergeCell ref="R662:S662"/>
    <mergeCell ref="L667:P667"/>
    <mergeCell ref="L662:P662"/>
    <mergeCell ref="E500:J500"/>
    <mergeCell ref="E468:J468"/>
    <mergeCell ref="E426:E467"/>
    <mergeCell ref="L86:P86"/>
    <mergeCell ref="E470:J470"/>
    <mergeCell ref="L643:P643"/>
    <mergeCell ref="R612:S612"/>
    <mergeCell ref="R609:S609"/>
    <mergeCell ref="L612:P612"/>
    <mergeCell ref="L609:P609"/>
    <mergeCell ref="E279:E420"/>
    <mergeCell ref="L137:P137"/>
    <mergeCell ref="R87:S87"/>
    <mergeCell ref="L424:P424"/>
    <mergeCell ref="L422:P422"/>
    <mergeCell ref="L421:P421"/>
    <mergeCell ref="R643:S643"/>
    <mergeCell ref="L644:P644"/>
    <mergeCell ref="R37:S37"/>
    <mergeCell ref="L37:P37"/>
    <mergeCell ref="L278:P278"/>
    <mergeCell ref="R577:S577"/>
    <mergeCell ref="L577:P577"/>
    <mergeCell ref="R504:S504"/>
    <mergeCell ref="L504:P504"/>
    <mergeCell ref="L470:P470"/>
    <mergeCell ref="L468:P468"/>
    <mergeCell ref="R425:S425"/>
    <mergeCell ref="R501:S501"/>
    <mergeCell ref="R500:S500"/>
    <mergeCell ref="L501:P501"/>
    <mergeCell ref="L500:P500"/>
    <mergeCell ref="R470:S470"/>
    <mergeCell ref="L425:P425"/>
    <mergeCell ref="R468:S468"/>
    <mergeCell ref="L87:P87"/>
    <mergeCell ref="E37:J37"/>
    <mergeCell ref="E621:E642"/>
    <mergeCell ref="E645:E654"/>
    <mergeCell ref="D610:D643"/>
    <mergeCell ref="D584:D609"/>
    <mergeCell ref="E583:J583"/>
    <mergeCell ref="B14:C14"/>
    <mergeCell ref="B15:C707"/>
    <mergeCell ref="E502:E503"/>
    <mergeCell ref="E137:J137"/>
    <mergeCell ref="E662:J662"/>
    <mergeCell ref="D574:D577"/>
    <mergeCell ref="E577:J577"/>
    <mergeCell ref="E612:J612"/>
    <mergeCell ref="D645:D667"/>
    <mergeCell ref="E665:E666"/>
    <mergeCell ref="F665:F666"/>
    <mergeCell ref="E667:J667"/>
    <mergeCell ref="D578:D580"/>
    <mergeCell ref="D672:J672"/>
    <mergeCell ref="E671:J671"/>
    <mergeCell ref="D668:D671"/>
    <mergeCell ref="D501:J501"/>
    <mergeCell ref="D425:J425"/>
    <mergeCell ref="D426:D500"/>
    <mergeCell ref="E609:J609"/>
    <mergeCell ref="E614:E620"/>
    <mergeCell ref="D573:J573"/>
    <mergeCell ref="E554:J554"/>
    <mergeCell ref="E504:J504"/>
    <mergeCell ref="D581:D583"/>
    <mergeCell ref="E561:J561"/>
    <mergeCell ref="D502:D572"/>
    <mergeCell ref="E572:J572"/>
    <mergeCell ref="E562:E571"/>
    <mergeCell ref="F562:F571"/>
    <mergeCell ref="E544:E545"/>
    <mergeCell ref="E546:E553"/>
    <mergeCell ref="E542:E543"/>
    <mergeCell ref="F542:F543"/>
    <mergeCell ref="E517:J517"/>
    <mergeCell ref="F505:F507"/>
    <mergeCell ref="E518:E541"/>
    <mergeCell ref="E610:E611"/>
    <mergeCell ref="F610:F611"/>
  </mergeCells>
  <pageMargins left="0" right="0" top="0" bottom="0" header="0.15748031496062992" footer="0.15748031496062992"/>
  <pageSetup paperSize="8" scale="52" fitToHeight="0" orientation="landscape" r:id="rId1"/>
  <headerFooter>
    <oddFoote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15"/>
  <sheetViews>
    <sheetView workbookViewId="0">
      <selection activeCell="C8" sqref="C8"/>
    </sheetView>
  </sheetViews>
  <sheetFormatPr defaultRowHeight="13.2" x14ac:dyDescent="0.25"/>
  <cols>
    <col min="1" max="1" width="14.5546875" customWidth="1"/>
    <col min="2" max="2" width="21.44140625" customWidth="1"/>
    <col min="3" max="3" width="118.6640625" customWidth="1"/>
  </cols>
  <sheetData>
    <row r="4" spans="2:3" ht="31.8" thickBot="1" x14ac:dyDescent="0.3">
      <c r="B4" s="21" t="s">
        <v>594</v>
      </c>
      <c r="C4" s="21" t="s">
        <v>618</v>
      </c>
    </row>
    <row r="5" spans="2:3" ht="42.9" customHeight="1" thickBot="1" x14ac:dyDescent="0.4">
      <c r="B5" s="18" t="s">
        <v>598</v>
      </c>
      <c r="C5" s="18" t="s">
        <v>597</v>
      </c>
    </row>
    <row r="6" spans="2:3" ht="42.9" customHeight="1" thickBot="1" x14ac:dyDescent="0.4">
      <c r="B6" s="19" t="s">
        <v>599</v>
      </c>
      <c r="C6" s="18" t="s">
        <v>600</v>
      </c>
    </row>
    <row r="7" spans="2:3" ht="42.9" customHeight="1" thickBot="1" x14ac:dyDescent="0.4">
      <c r="B7" s="19" t="s">
        <v>601</v>
      </c>
      <c r="C7" s="18" t="s">
        <v>602</v>
      </c>
    </row>
    <row r="8" spans="2:3" ht="42.9" customHeight="1" thickBot="1" x14ac:dyDescent="0.4">
      <c r="B8" s="19" t="s">
        <v>603</v>
      </c>
      <c r="C8" s="18" t="s">
        <v>604</v>
      </c>
    </row>
    <row r="9" spans="2:3" ht="42.9" customHeight="1" thickBot="1" x14ac:dyDescent="0.4">
      <c r="B9" s="19" t="s">
        <v>605</v>
      </c>
      <c r="C9" s="18" t="s">
        <v>606</v>
      </c>
    </row>
    <row r="10" spans="2:3" ht="42.9" customHeight="1" thickBot="1" x14ac:dyDescent="0.4">
      <c r="B10" s="19" t="s">
        <v>607</v>
      </c>
      <c r="C10" s="18" t="s">
        <v>608</v>
      </c>
    </row>
    <row r="11" spans="2:3" ht="42.9" customHeight="1" thickBot="1" x14ac:dyDescent="0.4">
      <c r="B11" s="19" t="s">
        <v>609</v>
      </c>
      <c r="C11" s="18" t="s">
        <v>610</v>
      </c>
    </row>
    <row r="12" spans="2:3" ht="42.9" customHeight="1" thickBot="1" x14ac:dyDescent="0.4">
      <c r="B12" s="19" t="s">
        <v>611</v>
      </c>
      <c r="C12" s="18" t="s">
        <v>612</v>
      </c>
    </row>
    <row r="13" spans="2:3" ht="42.9" customHeight="1" thickBot="1" x14ac:dyDescent="0.4">
      <c r="B13" s="19" t="s">
        <v>584</v>
      </c>
      <c r="C13" s="18" t="s">
        <v>613</v>
      </c>
    </row>
    <row r="14" spans="2:3" ht="42.9" customHeight="1" thickBot="1" x14ac:dyDescent="0.4">
      <c r="B14" s="19" t="s">
        <v>614</v>
      </c>
      <c r="C14" s="18" t="s">
        <v>615</v>
      </c>
    </row>
    <row r="15" spans="2:3" ht="42.9" customHeight="1" thickBot="1" x14ac:dyDescent="0.4">
      <c r="B15" s="20" t="s">
        <v>616</v>
      </c>
      <c r="C15" s="18" t="s">
        <v>617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election activeCell="G7" sqref="G7"/>
    </sheetView>
  </sheetViews>
  <sheetFormatPr defaultRowHeight="13.2" x14ac:dyDescent="0.25"/>
  <cols>
    <col min="2" max="2" width="38" customWidth="1"/>
    <col min="3" max="3" width="84.5546875" customWidth="1"/>
  </cols>
  <sheetData>
    <row r="1" spans="1:3" x14ac:dyDescent="0.25">
      <c r="A1" s="17" t="s">
        <v>596</v>
      </c>
    </row>
    <row r="5" spans="1:3" ht="62.25" customHeight="1" thickBot="1" x14ac:dyDescent="0.3">
      <c r="B5" s="9" t="s">
        <v>595</v>
      </c>
      <c r="C5" s="9" t="s">
        <v>618</v>
      </c>
    </row>
    <row r="6" spans="1:3" ht="94.5" customHeight="1" thickBot="1" x14ac:dyDescent="0.4">
      <c r="B6" s="22" t="s">
        <v>620</v>
      </c>
      <c r="C6" s="18" t="s">
        <v>619</v>
      </c>
    </row>
    <row r="7" spans="1:3" ht="231.75" customHeight="1" thickBot="1" x14ac:dyDescent="0.4">
      <c r="B7" s="23" t="s">
        <v>621</v>
      </c>
      <c r="C7" s="18" t="s">
        <v>622</v>
      </c>
    </row>
    <row r="8" spans="1:3" ht="75" customHeight="1" thickBot="1" x14ac:dyDescent="0.4">
      <c r="B8" s="23" t="s">
        <v>671</v>
      </c>
      <c r="C8" s="18" t="s">
        <v>670</v>
      </c>
    </row>
    <row r="9" spans="1:3" ht="90.75" customHeight="1" thickBot="1" x14ac:dyDescent="0.4">
      <c r="B9" s="23" t="s">
        <v>623</v>
      </c>
      <c r="C9" s="18" t="s">
        <v>624</v>
      </c>
    </row>
    <row r="10" spans="1:3" ht="63" customHeight="1" thickBot="1" x14ac:dyDescent="0.4">
      <c r="B10" s="23" t="s">
        <v>625</v>
      </c>
      <c r="C10" s="18" t="s">
        <v>629</v>
      </c>
    </row>
    <row r="11" spans="1:3" ht="66.75" customHeight="1" thickBot="1" x14ac:dyDescent="0.4">
      <c r="B11" s="22" t="s">
        <v>626</v>
      </c>
      <c r="C11" s="18" t="s">
        <v>630</v>
      </c>
    </row>
    <row r="12" spans="1:3" ht="69.75" customHeight="1" thickBot="1" x14ac:dyDescent="0.4">
      <c r="B12" s="23" t="s">
        <v>627</v>
      </c>
      <c r="C12" s="18" t="s">
        <v>631</v>
      </c>
    </row>
    <row r="13" spans="1:3" ht="123" customHeight="1" thickBot="1" x14ac:dyDescent="0.4">
      <c r="B13" s="23" t="s">
        <v>628</v>
      </c>
      <c r="C13" s="18" t="s">
        <v>632</v>
      </c>
    </row>
    <row r="14" spans="1:3" ht="88.5" customHeight="1" thickBot="1" x14ac:dyDescent="0.4">
      <c r="B14" s="23" t="s">
        <v>633</v>
      </c>
      <c r="C14" s="18" t="s">
        <v>634</v>
      </c>
    </row>
    <row r="15" spans="1:3" ht="93" customHeight="1" thickBot="1" x14ac:dyDescent="0.4">
      <c r="B15" s="23" t="s">
        <v>636</v>
      </c>
      <c r="C15" s="18" t="s">
        <v>635</v>
      </c>
    </row>
    <row r="16" spans="1:3" ht="88.5" customHeight="1" thickBot="1" x14ac:dyDescent="0.4">
      <c r="B16" s="23" t="s">
        <v>637</v>
      </c>
      <c r="C16" s="18" t="s">
        <v>638</v>
      </c>
    </row>
    <row r="17" spans="2:3" ht="98.25" customHeight="1" thickBot="1" x14ac:dyDescent="0.4">
      <c r="B17" s="23" t="s">
        <v>640</v>
      </c>
      <c r="C17" s="18" t="s">
        <v>639</v>
      </c>
    </row>
    <row r="18" spans="2:3" ht="87.75" customHeight="1" thickBot="1" x14ac:dyDescent="0.4">
      <c r="B18" s="23" t="s">
        <v>641</v>
      </c>
      <c r="C18" s="18" t="s">
        <v>642</v>
      </c>
    </row>
    <row r="19" spans="2:3" ht="81.75" customHeight="1" thickBot="1" x14ac:dyDescent="0.4">
      <c r="B19" s="23" t="s">
        <v>643</v>
      </c>
      <c r="C19" s="18" t="s">
        <v>644</v>
      </c>
    </row>
    <row r="20" spans="2:3" ht="91.5" customHeight="1" thickBot="1" x14ac:dyDescent="0.4">
      <c r="B20" s="23" t="s">
        <v>646</v>
      </c>
      <c r="C20" s="18" t="s">
        <v>645</v>
      </c>
    </row>
    <row r="21" spans="2:3" ht="69.75" customHeight="1" thickBot="1" x14ac:dyDescent="0.4">
      <c r="B21" s="23" t="s">
        <v>648</v>
      </c>
      <c r="C21" s="18" t="s">
        <v>647</v>
      </c>
    </row>
    <row r="22" spans="2:3" ht="123.75" customHeight="1" thickBot="1" x14ac:dyDescent="0.4">
      <c r="B22" s="23" t="s">
        <v>650</v>
      </c>
      <c r="C22" s="18" t="s">
        <v>649</v>
      </c>
    </row>
    <row r="23" spans="2:3" ht="82.5" customHeight="1" thickBot="1" x14ac:dyDescent="0.4">
      <c r="B23" s="23" t="s">
        <v>652</v>
      </c>
      <c r="C23" s="18" t="s">
        <v>651</v>
      </c>
    </row>
    <row r="24" spans="2:3" ht="64.5" customHeight="1" thickBot="1" x14ac:dyDescent="0.4">
      <c r="B24" s="23" t="s">
        <v>654</v>
      </c>
      <c r="C24" s="18" t="s">
        <v>653</v>
      </c>
    </row>
    <row r="25" spans="2:3" ht="80.25" customHeight="1" thickBot="1" x14ac:dyDescent="0.4">
      <c r="B25" s="23" t="s">
        <v>655</v>
      </c>
      <c r="C25" s="18" t="s">
        <v>677</v>
      </c>
    </row>
    <row r="26" spans="2:3" ht="138" customHeight="1" thickBot="1" x14ac:dyDescent="0.4">
      <c r="B26" s="23" t="s">
        <v>656</v>
      </c>
      <c r="C26" s="18" t="s">
        <v>676</v>
      </c>
    </row>
    <row r="27" spans="2:3" ht="75" customHeight="1" thickBot="1" x14ac:dyDescent="0.4">
      <c r="B27" s="23" t="s">
        <v>658</v>
      </c>
      <c r="C27" s="18" t="s">
        <v>678</v>
      </c>
    </row>
    <row r="28" spans="2:3" ht="63.75" customHeight="1" thickBot="1" x14ac:dyDescent="0.4">
      <c r="B28" s="23" t="s">
        <v>659</v>
      </c>
      <c r="C28" s="18" t="s">
        <v>657</v>
      </c>
    </row>
    <row r="29" spans="2:3" ht="73.5" customHeight="1" thickBot="1" x14ac:dyDescent="0.4">
      <c r="B29" s="23" t="s">
        <v>663</v>
      </c>
      <c r="C29" s="18" t="s">
        <v>660</v>
      </c>
    </row>
    <row r="30" spans="2:3" ht="93" customHeight="1" thickBot="1" x14ac:dyDescent="0.4">
      <c r="B30" s="23" t="s">
        <v>662</v>
      </c>
      <c r="C30" s="18" t="s">
        <v>661</v>
      </c>
    </row>
    <row r="31" spans="2:3" ht="147" customHeight="1" thickBot="1" x14ac:dyDescent="0.4">
      <c r="B31" s="23" t="s">
        <v>665</v>
      </c>
      <c r="C31" s="18" t="s">
        <v>664</v>
      </c>
    </row>
    <row r="32" spans="2:3" ht="154.5" customHeight="1" thickBot="1" x14ac:dyDescent="0.4">
      <c r="B32" s="23" t="s">
        <v>669</v>
      </c>
      <c r="C32" s="18" t="s">
        <v>666</v>
      </c>
    </row>
    <row r="33" spans="2:3" ht="97.5" customHeight="1" thickBot="1" x14ac:dyDescent="0.4">
      <c r="B33" s="23" t="s">
        <v>668</v>
      </c>
      <c r="C33" s="18" t="s">
        <v>667</v>
      </c>
    </row>
    <row r="34" spans="2:3" ht="93" customHeight="1" thickBot="1" x14ac:dyDescent="0.4">
      <c r="B34" s="23" t="s">
        <v>674</v>
      </c>
      <c r="C34" s="18" t="s">
        <v>672</v>
      </c>
    </row>
    <row r="35" spans="2:3" ht="96" customHeight="1" thickBot="1" x14ac:dyDescent="0.4">
      <c r="B35" s="23" t="s">
        <v>675</v>
      </c>
      <c r="C35" s="18" t="s">
        <v>673</v>
      </c>
    </row>
    <row r="36" spans="2:3" x14ac:dyDescent="0.25">
      <c r="B36"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3</vt:i4>
      </vt:variant>
      <vt:variant>
        <vt:lpstr>Intervalos com nome</vt:lpstr>
      </vt:variant>
      <vt:variant>
        <vt:i4>2</vt:i4>
      </vt:variant>
    </vt:vector>
  </HeadingPairs>
  <TitlesOfParts>
    <vt:vector size="5" baseType="lpstr">
      <vt:lpstr>Projetos Aprovados</vt:lpstr>
      <vt:lpstr>OT </vt:lpstr>
      <vt:lpstr>PI</vt:lpstr>
      <vt:lpstr>'Projetos Aprovados'!Área_de_Impressão</vt:lpstr>
      <vt:lpstr>'Projetos Aprovados'!Títulos_de_Impressão</vt:lpstr>
    </vt:vector>
  </TitlesOfParts>
  <Company>CCDR Algarve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Sónia Sequeira</dc:creator>
  <cp:lastModifiedBy>Ana Carmo</cp:lastModifiedBy>
  <cp:lastPrinted>2018-07-17T09:57:59Z</cp:lastPrinted>
  <dcterms:created xsi:type="dcterms:W3CDTF">2015-11-02T17:19:23Z</dcterms:created>
  <dcterms:modified xsi:type="dcterms:W3CDTF">2018-07-17T10:05:44Z</dcterms:modified>
</cp:coreProperties>
</file>